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liveau/Documents/OneDrive - F5 Networks/Ski/Points/Ski Points 2018/for posting/"/>
    </mc:Choice>
  </mc:AlternateContent>
  <bookViews>
    <workbookView xWindow="1280" yWindow="1960" windowWidth="24240" windowHeight="13500" xr2:uid="{146C1C46-E9CF-DF4E-B918-2BAECFA26488}"/>
  </bookViews>
  <sheets>
    <sheet name="U16 Women" sheetId="1" r:id="rId1"/>
  </sheets>
  <externalReferences>
    <externalReference r:id="rId2"/>
  </externalReferences>
  <definedNames>
    <definedName name="_xlnm._FilterDatabase" localSheetId="0" hidden="1">'U16 Women'!$A$6:$EA$57</definedName>
    <definedName name="List">'[1]Results (1)'!$A$3:$A$61</definedName>
    <definedName name="PTS">[1]OUT_V2!$A$6:$B$65</definedName>
    <definedName name="Source_1">'[1]Results (1)'!$D$3:$K$51</definedName>
    <definedName name="SOURCE_2">'[1]Results (2)'!$C$3:$J$57</definedName>
    <definedName name="SOURCE_3">'[1]Results (3)'!$C$3:$J$56</definedName>
    <definedName name="SOURCE_4">'[1]Results (4)'!$C$3:$J$51</definedName>
    <definedName name="SOURCE_5">'[1]Results (5)'!$C$3:$J$57</definedName>
    <definedName name="SOURCE_6">'[1]Results (6)'!$C$3:$K$56</definedName>
    <definedName name="SOURCE_7">'[1]Results (7)'!$C$3:$J$56</definedName>
    <definedName name="SOURCE_8">'[1]Results (8)'!$C$3:$J$51</definedName>
    <definedName name="SOURCE_9">'[1]Results (9)'!$C$3:$J$51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5" i="1"/>
  <c r="J16" i="1"/>
  <c r="J17" i="1"/>
  <c r="I18" i="1"/>
  <c r="J19" i="1"/>
  <c r="J20" i="1"/>
  <c r="I21" i="1"/>
  <c r="J22" i="1"/>
  <c r="J23" i="1"/>
  <c r="D23" i="1" s="1"/>
  <c r="I24" i="1"/>
  <c r="J25" i="1"/>
  <c r="I26" i="1"/>
  <c r="J27" i="1"/>
  <c r="J28" i="1"/>
  <c r="J29" i="1"/>
  <c r="I30" i="1"/>
  <c r="J31" i="1"/>
  <c r="J32" i="1"/>
  <c r="J33" i="1"/>
  <c r="L33" i="1"/>
  <c r="J34" i="1"/>
  <c r="J35" i="1"/>
  <c r="J36" i="1"/>
  <c r="J37" i="1"/>
  <c r="L37" i="1"/>
  <c r="I38" i="1"/>
  <c r="J39" i="1"/>
  <c r="I40" i="1"/>
  <c r="C40" i="1" s="1"/>
  <c r="I41" i="1"/>
  <c r="J42" i="1"/>
  <c r="J43" i="1"/>
  <c r="I44" i="1"/>
  <c r="C44" i="1" s="1"/>
  <c r="J45" i="1"/>
  <c r="I46" i="1"/>
  <c r="K46" i="1"/>
  <c r="J47" i="1"/>
  <c r="D47" i="1" s="1"/>
  <c r="J48" i="1"/>
  <c r="J49" i="1"/>
  <c r="L49" i="1"/>
  <c r="J50" i="1"/>
  <c r="K50" i="1"/>
  <c r="J51" i="1"/>
  <c r="J52" i="1"/>
  <c r="J53" i="1"/>
  <c r="L53" i="1"/>
  <c r="J54" i="1"/>
  <c r="K54" i="1"/>
  <c r="J55" i="1"/>
  <c r="DY57" i="1"/>
  <c r="DZ57" i="1" s="1"/>
  <c r="DX57" i="1"/>
  <c r="DV57" i="1"/>
  <c r="DW57" i="1" s="1"/>
  <c r="DU57" i="1"/>
  <c r="DT57" i="1"/>
  <c r="X57" i="1" s="1"/>
  <c r="DS57" i="1"/>
  <c r="DR57" i="1"/>
  <c r="DO57" i="1"/>
  <c r="DP57" i="1" s="1"/>
  <c r="P57" i="1" s="1"/>
  <c r="DN57" i="1"/>
  <c r="DL57" i="1"/>
  <c r="DM57" i="1" s="1"/>
  <c r="AE57" i="1" s="1"/>
  <c r="DK57" i="1"/>
  <c r="DJ57" i="1"/>
  <c r="AD57" i="1" s="1"/>
  <c r="DI57" i="1"/>
  <c r="DH57" i="1"/>
  <c r="DE57" i="1"/>
  <c r="DF57" i="1" s="1"/>
  <c r="L57" i="1" s="1"/>
  <c r="DD57" i="1"/>
  <c r="DB57" i="1"/>
  <c r="DC57" i="1" s="1"/>
  <c r="W57" i="1" s="1"/>
  <c r="DA57" i="1"/>
  <c r="CY57" i="1"/>
  <c r="CZ57" i="1" s="1"/>
  <c r="V57" i="1" s="1"/>
  <c r="CX57" i="1"/>
  <c r="CU57" i="1"/>
  <c r="O57" i="1" s="1"/>
  <c r="CT57" i="1"/>
  <c r="CS57" i="1"/>
  <c r="CQ57" i="1"/>
  <c r="CR57" i="1" s="1"/>
  <c r="AC57" i="1" s="1"/>
  <c r="CP57" i="1"/>
  <c r="CN57" i="1"/>
  <c r="CO57" i="1" s="1"/>
  <c r="AB57" i="1" s="1"/>
  <c r="CM57" i="1"/>
  <c r="CJ57" i="1"/>
  <c r="CK57" i="1" s="1"/>
  <c r="CI57" i="1"/>
  <c r="CH57" i="1"/>
  <c r="CG57" i="1"/>
  <c r="CF57" i="1"/>
  <c r="CD57" i="1"/>
  <c r="CE57" i="1" s="1"/>
  <c r="CC57" i="1"/>
  <c r="BZ57" i="1"/>
  <c r="CA57" i="1" s="1"/>
  <c r="BY57" i="1"/>
  <c r="BW57" i="1"/>
  <c r="BX57" i="1" s="1"/>
  <c r="AF57" i="1" s="1"/>
  <c r="BV57" i="1"/>
  <c r="BU57" i="1"/>
  <c r="BT57" i="1"/>
  <c r="BS57" i="1"/>
  <c r="BP57" i="1"/>
  <c r="BQ57" i="1" s="1"/>
  <c r="BO57" i="1"/>
  <c r="BL57" i="1"/>
  <c r="BM57" i="1" s="1"/>
  <c r="S57" i="1" s="1"/>
  <c r="H57" i="1" s="1"/>
  <c r="BK57" i="1"/>
  <c r="BI57" i="1"/>
  <c r="BJ57" i="1" s="1"/>
  <c r="BH57" i="1"/>
  <c r="BG57" i="1"/>
  <c r="BF57" i="1"/>
  <c r="BE57" i="1"/>
  <c r="BC57" i="1"/>
  <c r="BD57" i="1" s="1"/>
  <c r="BB57" i="1"/>
  <c r="AY57" i="1"/>
  <c r="AZ57" i="1" s="1"/>
  <c r="AX57" i="1"/>
  <c r="AV57" i="1"/>
  <c r="AW57" i="1" s="1"/>
  <c r="AA57" i="1" s="1"/>
  <c r="AU57" i="1"/>
  <c r="AT57" i="1"/>
  <c r="AS57" i="1"/>
  <c r="AR57" i="1"/>
  <c r="AO57" i="1"/>
  <c r="AP57" i="1" s="1"/>
  <c r="K57" i="1" s="1"/>
  <c r="AN57" i="1"/>
  <c r="AL57" i="1"/>
  <c r="AM57" i="1" s="1"/>
  <c r="U57" i="1" s="1"/>
  <c r="AK57" i="1"/>
  <c r="AI57" i="1"/>
  <c r="AJ57" i="1" s="1"/>
  <c r="T57" i="1" s="1"/>
  <c r="AH57" i="1"/>
  <c r="AG57" i="1"/>
  <c r="Z57" i="1"/>
  <c r="Y57" i="1"/>
  <c r="R57" i="1"/>
  <c r="Q57" i="1"/>
  <c r="N57" i="1"/>
  <c r="M57" i="1"/>
  <c r="J57" i="1"/>
  <c r="A57" i="1"/>
  <c r="DY56" i="1"/>
  <c r="DZ56" i="1" s="1"/>
  <c r="M56" i="1" s="1"/>
  <c r="DX56" i="1"/>
  <c r="DV56" i="1"/>
  <c r="DW56" i="1" s="1"/>
  <c r="Y56" i="1" s="1"/>
  <c r="DU56" i="1"/>
  <c r="DS56" i="1"/>
  <c r="DT56" i="1" s="1"/>
  <c r="X56" i="1" s="1"/>
  <c r="DR56" i="1"/>
  <c r="DP56" i="1"/>
  <c r="DO56" i="1"/>
  <c r="DN56" i="1"/>
  <c r="DM56" i="1"/>
  <c r="AE56" i="1" s="1"/>
  <c r="DL56" i="1"/>
  <c r="DK56" i="1"/>
  <c r="DI56" i="1"/>
  <c r="DJ56" i="1" s="1"/>
  <c r="AD56" i="1" s="1"/>
  <c r="DH56" i="1"/>
  <c r="DE56" i="1"/>
  <c r="DF56" i="1" s="1"/>
  <c r="DD56" i="1"/>
  <c r="DC56" i="1"/>
  <c r="DB56" i="1"/>
  <c r="DA56" i="1"/>
  <c r="CY56" i="1"/>
  <c r="CZ56" i="1" s="1"/>
  <c r="V56" i="1" s="1"/>
  <c r="CX56" i="1"/>
  <c r="CT56" i="1"/>
  <c r="CU56" i="1" s="1"/>
  <c r="CS56" i="1"/>
  <c r="CQ56" i="1"/>
  <c r="CR56" i="1" s="1"/>
  <c r="AC56" i="1" s="1"/>
  <c r="CP56" i="1"/>
  <c r="CO56" i="1"/>
  <c r="CN56" i="1"/>
  <c r="CM56" i="1"/>
  <c r="CK56" i="1"/>
  <c r="R56" i="1" s="1"/>
  <c r="CJ56" i="1"/>
  <c r="CI56" i="1"/>
  <c r="CG56" i="1"/>
  <c r="CH56" i="1" s="1"/>
  <c r="AG56" i="1" s="1"/>
  <c r="CF56" i="1"/>
  <c r="CD56" i="1"/>
  <c r="CE56" i="1" s="1"/>
  <c r="CC56" i="1"/>
  <c r="CA56" i="1"/>
  <c r="Q56" i="1" s="1"/>
  <c r="BZ56" i="1"/>
  <c r="BY56" i="1"/>
  <c r="BW56" i="1"/>
  <c r="BX56" i="1" s="1"/>
  <c r="AF56" i="1" s="1"/>
  <c r="BV56" i="1"/>
  <c r="BT56" i="1"/>
  <c r="BU56" i="1" s="1"/>
  <c r="BS56" i="1"/>
  <c r="BQ56" i="1"/>
  <c r="BP56" i="1"/>
  <c r="BO56" i="1"/>
  <c r="BM56" i="1"/>
  <c r="BL56" i="1"/>
  <c r="BK56" i="1"/>
  <c r="BI56" i="1"/>
  <c r="BJ56" i="1" s="1"/>
  <c r="BH56" i="1"/>
  <c r="BF56" i="1"/>
  <c r="BG56" i="1" s="1"/>
  <c r="BE56" i="1"/>
  <c r="BD56" i="1"/>
  <c r="BC56" i="1"/>
  <c r="BB56" i="1"/>
  <c r="AZ56" i="1"/>
  <c r="N56" i="1" s="1"/>
  <c r="AY56" i="1"/>
  <c r="AX56" i="1"/>
  <c r="AW56" i="1"/>
  <c r="AA56" i="1" s="1"/>
  <c r="AV56" i="1"/>
  <c r="AU56" i="1"/>
  <c r="AS56" i="1"/>
  <c r="AT56" i="1" s="1"/>
  <c r="Z56" i="1" s="1"/>
  <c r="AR56" i="1"/>
  <c r="AP56" i="1"/>
  <c r="AO56" i="1"/>
  <c r="AN56" i="1"/>
  <c r="AM56" i="1"/>
  <c r="U56" i="1" s="1"/>
  <c r="AL56" i="1"/>
  <c r="AK56" i="1"/>
  <c r="AI56" i="1"/>
  <c r="AJ56" i="1" s="1"/>
  <c r="AH56" i="1"/>
  <c r="AB56" i="1"/>
  <c r="W56" i="1"/>
  <c r="T56" i="1"/>
  <c r="S56" i="1"/>
  <c r="P56" i="1"/>
  <c r="O56" i="1"/>
  <c r="L56" i="1"/>
  <c r="K56" i="1"/>
  <c r="J56" i="1"/>
  <c r="A56" i="1"/>
  <c r="DY55" i="1"/>
  <c r="DZ55" i="1" s="1"/>
  <c r="M55" i="1" s="1"/>
  <c r="DX55" i="1"/>
  <c r="DV55" i="1"/>
  <c r="DW55" i="1" s="1"/>
  <c r="Y55" i="1" s="1"/>
  <c r="DU55" i="1"/>
  <c r="DS55" i="1"/>
  <c r="DT55" i="1" s="1"/>
  <c r="X55" i="1" s="1"/>
  <c r="DR55" i="1"/>
  <c r="DO55" i="1"/>
  <c r="DP55" i="1" s="1"/>
  <c r="P55" i="1" s="1"/>
  <c r="DN55" i="1"/>
  <c r="DL55" i="1"/>
  <c r="DM55" i="1" s="1"/>
  <c r="DK55" i="1"/>
  <c r="DI55" i="1"/>
  <c r="DJ55" i="1" s="1"/>
  <c r="AD55" i="1" s="1"/>
  <c r="DH55" i="1"/>
  <c r="DE55" i="1"/>
  <c r="DF55" i="1" s="1"/>
  <c r="L55" i="1" s="1"/>
  <c r="DD55" i="1"/>
  <c r="DB55" i="1"/>
  <c r="DC55" i="1" s="1"/>
  <c r="W55" i="1" s="1"/>
  <c r="DA55" i="1"/>
  <c r="CY55" i="1"/>
  <c r="CZ55" i="1" s="1"/>
  <c r="CX55" i="1"/>
  <c r="CT55" i="1"/>
  <c r="CU55" i="1" s="1"/>
  <c r="O55" i="1" s="1"/>
  <c r="CS55" i="1"/>
  <c r="CQ55" i="1"/>
  <c r="CR55" i="1" s="1"/>
  <c r="AC55" i="1" s="1"/>
  <c r="CP55" i="1"/>
  <c r="CN55" i="1"/>
  <c r="CO55" i="1" s="1"/>
  <c r="AB55" i="1" s="1"/>
  <c r="CM55" i="1"/>
  <c r="CJ55" i="1"/>
  <c r="CK55" i="1" s="1"/>
  <c r="R55" i="1" s="1"/>
  <c r="CI55" i="1"/>
  <c r="CG55" i="1"/>
  <c r="CH55" i="1" s="1"/>
  <c r="AG55" i="1" s="1"/>
  <c r="CF55" i="1"/>
  <c r="CE55" i="1"/>
  <c r="CD55" i="1"/>
  <c r="CC55" i="1"/>
  <c r="BZ55" i="1"/>
  <c r="CA55" i="1" s="1"/>
  <c r="BY55" i="1"/>
  <c r="BW55" i="1"/>
  <c r="BX55" i="1" s="1"/>
  <c r="BV55" i="1"/>
  <c r="BT55" i="1"/>
  <c r="BU55" i="1" s="1"/>
  <c r="BS55" i="1"/>
  <c r="BP55" i="1"/>
  <c r="BQ55" i="1" s="1"/>
  <c r="BO55" i="1"/>
  <c r="BL55" i="1"/>
  <c r="BM55" i="1" s="1"/>
  <c r="BK55" i="1"/>
  <c r="BI55" i="1"/>
  <c r="BJ55" i="1" s="1"/>
  <c r="BH55" i="1"/>
  <c r="BF55" i="1"/>
  <c r="BG55" i="1" s="1"/>
  <c r="BE55" i="1"/>
  <c r="BC55" i="1"/>
  <c r="BD55" i="1" s="1"/>
  <c r="BB55" i="1"/>
  <c r="AY55" i="1"/>
  <c r="AZ55" i="1" s="1"/>
  <c r="N55" i="1" s="1"/>
  <c r="AX55" i="1"/>
  <c r="AV55" i="1"/>
  <c r="AW55" i="1" s="1"/>
  <c r="AA55" i="1" s="1"/>
  <c r="AU55" i="1"/>
  <c r="AS55" i="1"/>
  <c r="AT55" i="1" s="1"/>
  <c r="Z55" i="1" s="1"/>
  <c r="AR55" i="1"/>
  <c r="AO55" i="1"/>
  <c r="AP55" i="1" s="1"/>
  <c r="K55" i="1" s="1"/>
  <c r="AN55" i="1"/>
  <c r="AL55" i="1"/>
  <c r="AM55" i="1" s="1"/>
  <c r="U55" i="1" s="1"/>
  <c r="AK55" i="1"/>
  <c r="AI55" i="1"/>
  <c r="AJ55" i="1" s="1"/>
  <c r="T55" i="1" s="1"/>
  <c r="AH55" i="1"/>
  <c r="AF55" i="1"/>
  <c r="AE55" i="1"/>
  <c r="V55" i="1"/>
  <c r="Q55" i="1"/>
  <c r="A55" i="1"/>
  <c r="DY54" i="1"/>
  <c r="DZ54" i="1" s="1"/>
  <c r="M54" i="1" s="1"/>
  <c r="DX54" i="1"/>
  <c r="DV54" i="1"/>
  <c r="DW54" i="1" s="1"/>
  <c r="Y54" i="1" s="1"/>
  <c r="DU54" i="1"/>
  <c r="DS54" i="1"/>
  <c r="DT54" i="1" s="1"/>
  <c r="X54" i="1" s="1"/>
  <c r="DR54" i="1"/>
  <c r="DO54" i="1"/>
  <c r="DP54" i="1" s="1"/>
  <c r="P54" i="1" s="1"/>
  <c r="DN54" i="1"/>
  <c r="DL54" i="1"/>
  <c r="DM54" i="1" s="1"/>
  <c r="AE54" i="1" s="1"/>
  <c r="DK54" i="1"/>
  <c r="DI54" i="1"/>
  <c r="DJ54" i="1" s="1"/>
  <c r="AD54" i="1" s="1"/>
  <c r="DH54" i="1"/>
  <c r="DF54" i="1"/>
  <c r="L54" i="1" s="1"/>
  <c r="DE54" i="1"/>
  <c r="DD54" i="1"/>
  <c r="DB54" i="1"/>
  <c r="DC54" i="1" s="1"/>
  <c r="W54" i="1" s="1"/>
  <c r="DA54" i="1"/>
  <c r="CY54" i="1"/>
  <c r="CZ54" i="1" s="1"/>
  <c r="V54" i="1" s="1"/>
  <c r="CX54" i="1"/>
  <c r="CT54" i="1"/>
  <c r="CU54" i="1" s="1"/>
  <c r="O54" i="1" s="1"/>
  <c r="CS54" i="1"/>
  <c r="CR54" i="1"/>
  <c r="AC54" i="1" s="1"/>
  <c r="CQ54" i="1"/>
  <c r="CP54" i="1"/>
  <c r="CN54" i="1"/>
  <c r="CO54" i="1" s="1"/>
  <c r="AB54" i="1" s="1"/>
  <c r="CM54" i="1"/>
  <c r="CJ54" i="1"/>
  <c r="CK54" i="1" s="1"/>
  <c r="R54" i="1" s="1"/>
  <c r="CI54" i="1"/>
  <c r="CG54" i="1"/>
  <c r="CH54" i="1" s="1"/>
  <c r="AG54" i="1" s="1"/>
  <c r="CF54" i="1"/>
  <c r="CD54" i="1"/>
  <c r="CE54" i="1" s="1"/>
  <c r="CC54" i="1"/>
  <c r="BZ54" i="1"/>
  <c r="CA54" i="1" s="1"/>
  <c r="Q54" i="1" s="1"/>
  <c r="BY54" i="1"/>
  <c r="BW54" i="1"/>
  <c r="BX54" i="1" s="1"/>
  <c r="AF54" i="1" s="1"/>
  <c r="BV54" i="1"/>
  <c r="BT54" i="1"/>
  <c r="BU54" i="1" s="1"/>
  <c r="BS54" i="1"/>
  <c r="BP54" i="1"/>
  <c r="BQ54" i="1" s="1"/>
  <c r="BO54" i="1"/>
  <c r="BL54" i="1"/>
  <c r="BM54" i="1" s="1"/>
  <c r="BK54" i="1"/>
  <c r="BI54" i="1"/>
  <c r="BJ54" i="1" s="1"/>
  <c r="BH54" i="1"/>
  <c r="BF54" i="1"/>
  <c r="BG54" i="1" s="1"/>
  <c r="BE54" i="1"/>
  <c r="BC54" i="1"/>
  <c r="BD54" i="1" s="1"/>
  <c r="BB54" i="1"/>
  <c r="AY54" i="1"/>
  <c r="AZ54" i="1" s="1"/>
  <c r="N54" i="1" s="1"/>
  <c r="AX54" i="1"/>
  <c r="AV54" i="1"/>
  <c r="AW54" i="1" s="1"/>
  <c r="AA54" i="1" s="1"/>
  <c r="AU54" i="1"/>
  <c r="AS54" i="1"/>
  <c r="AT54" i="1" s="1"/>
  <c r="Z54" i="1" s="1"/>
  <c r="AR54" i="1"/>
  <c r="AO54" i="1"/>
  <c r="AP54" i="1" s="1"/>
  <c r="AN54" i="1"/>
  <c r="AL54" i="1"/>
  <c r="AM54" i="1" s="1"/>
  <c r="U54" i="1" s="1"/>
  <c r="AK54" i="1"/>
  <c r="AI54" i="1"/>
  <c r="AJ54" i="1" s="1"/>
  <c r="T54" i="1" s="1"/>
  <c r="AH54" i="1"/>
  <c r="A54" i="1"/>
  <c r="DZ53" i="1"/>
  <c r="M53" i="1" s="1"/>
  <c r="DY53" i="1"/>
  <c r="DX53" i="1"/>
  <c r="DV53" i="1"/>
  <c r="DW53" i="1" s="1"/>
  <c r="Y53" i="1" s="1"/>
  <c r="DU53" i="1"/>
  <c r="DS53" i="1"/>
  <c r="DT53" i="1" s="1"/>
  <c r="X53" i="1" s="1"/>
  <c r="DR53" i="1"/>
  <c r="DO53" i="1"/>
  <c r="DP53" i="1" s="1"/>
  <c r="P53" i="1" s="1"/>
  <c r="DN53" i="1"/>
  <c r="DL53" i="1"/>
  <c r="DM53" i="1" s="1"/>
  <c r="AE53" i="1" s="1"/>
  <c r="DK53" i="1"/>
  <c r="DI53" i="1"/>
  <c r="DJ53" i="1" s="1"/>
  <c r="AD53" i="1" s="1"/>
  <c r="DH53" i="1"/>
  <c r="DE53" i="1"/>
  <c r="DF53" i="1" s="1"/>
  <c r="DD53" i="1"/>
  <c r="DB53" i="1"/>
  <c r="DC53" i="1" s="1"/>
  <c r="W53" i="1" s="1"/>
  <c r="DA53" i="1"/>
  <c r="CZ53" i="1"/>
  <c r="V53" i="1" s="1"/>
  <c r="CY53" i="1"/>
  <c r="CX53" i="1"/>
  <c r="CT53" i="1"/>
  <c r="CU53" i="1" s="1"/>
  <c r="O53" i="1" s="1"/>
  <c r="CS53" i="1"/>
  <c r="CQ53" i="1"/>
  <c r="CR53" i="1" s="1"/>
  <c r="AC53" i="1" s="1"/>
  <c r="CP53" i="1"/>
  <c r="CN53" i="1"/>
  <c r="CO53" i="1" s="1"/>
  <c r="AB53" i="1" s="1"/>
  <c r="CM53" i="1"/>
  <c r="CJ53" i="1"/>
  <c r="CK53" i="1" s="1"/>
  <c r="R53" i="1" s="1"/>
  <c r="CI53" i="1"/>
  <c r="CG53" i="1"/>
  <c r="CH53" i="1" s="1"/>
  <c r="AG53" i="1" s="1"/>
  <c r="CF53" i="1"/>
  <c r="CD53" i="1"/>
  <c r="CE53" i="1" s="1"/>
  <c r="CC53" i="1"/>
  <c r="BZ53" i="1"/>
  <c r="CA53" i="1" s="1"/>
  <c r="BY53" i="1"/>
  <c r="BW53" i="1"/>
  <c r="BX53" i="1" s="1"/>
  <c r="AF53" i="1" s="1"/>
  <c r="BV53" i="1"/>
  <c r="BU53" i="1"/>
  <c r="BT53" i="1"/>
  <c r="BS53" i="1"/>
  <c r="BP53" i="1"/>
  <c r="BQ53" i="1" s="1"/>
  <c r="BO53" i="1"/>
  <c r="BL53" i="1"/>
  <c r="BM53" i="1" s="1"/>
  <c r="BK53" i="1"/>
  <c r="BI53" i="1"/>
  <c r="BJ53" i="1" s="1"/>
  <c r="BH53" i="1"/>
  <c r="BG53" i="1"/>
  <c r="BF53" i="1"/>
  <c r="BE53" i="1"/>
  <c r="BC53" i="1"/>
  <c r="BD53" i="1" s="1"/>
  <c r="BB53" i="1"/>
  <c r="AY53" i="1"/>
  <c r="AZ53" i="1" s="1"/>
  <c r="N53" i="1" s="1"/>
  <c r="AX53" i="1"/>
  <c r="AV53" i="1"/>
  <c r="AW53" i="1" s="1"/>
  <c r="AA53" i="1" s="1"/>
  <c r="AU53" i="1"/>
  <c r="AS53" i="1"/>
  <c r="AT53" i="1" s="1"/>
  <c r="Z53" i="1" s="1"/>
  <c r="AR53" i="1"/>
  <c r="AO53" i="1"/>
  <c r="AP53" i="1" s="1"/>
  <c r="K53" i="1" s="1"/>
  <c r="AN53" i="1"/>
  <c r="AL53" i="1"/>
  <c r="AM53" i="1" s="1"/>
  <c r="AK53" i="1"/>
  <c r="AJ53" i="1"/>
  <c r="T53" i="1" s="1"/>
  <c r="I53" i="1" s="1"/>
  <c r="AI53" i="1"/>
  <c r="AH53" i="1"/>
  <c r="U53" i="1"/>
  <c r="Q53" i="1"/>
  <c r="A53" i="1"/>
  <c r="DY52" i="1"/>
  <c r="DZ52" i="1" s="1"/>
  <c r="M52" i="1" s="1"/>
  <c r="DX52" i="1"/>
  <c r="DV52" i="1"/>
  <c r="DW52" i="1" s="1"/>
  <c r="Y52" i="1" s="1"/>
  <c r="DU52" i="1"/>
  <c r="DT52" i="1"/>
  <c r="X52" i="1" s="1"/>
  <c r="DS52" i="1"/>
  <c r="DR52" i="1"/>
  <c r="DO52" i="1"/>
  <c r="DP52" i="1" s="1"/>
  <c r="P52" i="1" s="1"/>
  <c r="DN52" i="1"/>
  <c r="DL52" i="1"/>
  <c r="DM52" i="1" s="1"/>
  <c r="AE52" i="1" s="1"/>
  <c r="DK52" i="1"/>
  <c r="DI52" i="1"/>
  <c r="DJ52" i="1" s="1"/>
  <c r="DH52" i="1"/>
  <c r="DE52" i="1"/>
  <c r="DF52" i="1" s="1"/>
  <c r="L52" i="1" s="1"/>
  <c r="DD52" i="1"/>
  <c r="DB52" i="1"/>
  <c r="DC52" i="1" s="1"/>
  <c r="W52" i="1" s="1"/>
  <c r="DA52" i="1"/>
  <c r="CY52" i="1"/>
  <c r="CZ52" i="1" s="1"/>
  <c r="V52" i="1" s="1"/>
  <c r="CX52" i="1"/>
  <c r="CT52" i="1"/>
  <c r="CU52" i="1" s="1"/>
  <c r="O52" i="1" s="1"/>
  <c r="CS52" i="1"/>
  <c r="CR52" i="1"/>
  <c r="AC52" i="1" s="1"/>
  <c r="CQ52" i="1"/>
  <c r="CP52" i="1"/>
  <c r="CN52" i="1"/>
  <c r="CO52" i="1" s="1"/>
  <c r="CM52" i="1"/>
  <c r="CJ52" i="1"/>
  <c r="CK52" i="1" s="1"/>
  <c r="CI52" i="1"/>
  <c r="CG52" i="1"/>
  <c r="CH52" i="1" s="1"/>
  <c r="AG52" i="1" s="1"/>
  <c r="CF52" i="1"/>
  <c r="CD52" i="1"/>
  <c r="CE52" i="1" s="1"/>
  <c r="CC52" i="1"/>
  <c r="BZ52" i="1"/>
  <c r="CA52" i="1" s="1"/>
  <c r="Q52" i="1" s="1"/>
  <c r="BY52" i="1"/>
  <c r="BW52" i="1"/>
  <c r="BX52" i="1" s="1"/>
  <c r="AF52" i="1" s="1"/>
  <c r="BV52" i="1"/>
  <c r="BT52" i="1"/>
  <c r="BU52" i="1" s="1"/>
  <c r="BS52" i="1"/>
  <c r="BP52" i="1"/>
  <c r="BQ52" i="1" s="1"/>
  <c r="BO52" i="1"/>
  <c r="BL52" i="1"/>
  <c r="BM52" i="1" s="1"/>
  <c r="BK52" i="1"/>
  <c r="BI52" i="1"/>
  <c r="BJ52" i="1" s="1"/>
  <c r="BH52" i="1"/>
  <c r="BF52" i="1"/>
  <c r="BG52" i="1" s="1"/>
  <c r="BE52" i="1"/>
  <c r="BD52" i="1"/>
  <c r="BC52" i="1"/>
  <c r="BB52" i="1"/>
  <c r="AY52" i="1"/>
  <c r="AZ52" i="1" s="1"/>
  <c r="N52" i="1" s="1"/>
  <c r="AX52" i="1"/>
  <c r="AV52" i="1"/>
  <c r="AW52" i="1" s="1"/>
  <c r="AA52" i="1" s="1"/>
  <c r="AU52" i="1"/>
  <c r="AS52" i="1"/>
  <c r="AT52" i="1" s="1"/>
  <c r="Z52" i="1" s="1"/>
  <c r="AR52" i="1"/>
  <c r="AO52" i="1"/>
  <c r="AP52" i="1" s="1"/>
  <c r="K52" i="1" s="1"/>
  <c r="AN52" i="1"/>
  <c r="AL52" i="1"/>
  <c r="AM52" i="1" s="1"/>
  <c r="U52" i="1" s="1"/>
  <c r="AK52" i="1"/>
  <c r="AI52" i="1"/>
  <c r="AJ52" i="1" s="1"/>
  <c r="T52" i="1" s="1"/>
  <c r="AH52" i="1"/>
  <c r="AD52" i="1"/>
  <c r="AB52" i="1"/>
  <c r="R52" i="1"/>
  <c r="A52" i="1"/>
  <c r="DY51" i="1"/>
  <c r="DZ51" i="1" s="1"/>
  <c r="M51" i="1" s="1"/>
  <c r="DX51" i="1"/>
  <c r="DW51" i="1"/>
  <c r="Y51" i="1" s="1"/>
  <c r="DV51" i="1"/>
  <c r="DU51" i="1"/>
  <c r="DS51" i="1"/>
  <c r="DT51" i="1" s="1"/>
  <c r="DR51" i="1"/>
  <c r="DO51" i="1"/>
  <c r="DP51" i="1" s="1"/>
  <c r="DN51" i="1"/>
  <c r="DL51" i="1"/>
  <c r="DM51" i="1" s="1"/>
  <c r="AE51" i="1" s="1"/>
  <c r="DK51" i="1"/>
  <c r="DI51" i="1"/>
  <c r="DJ51" i="1" s="1"/>
  <c r="AD51" i="1" s="1"/>
  <c r="DH51" i="1"/>
  <c r="DE51" i="1"/>
  <c r="DF51" i="1" s="1"/>
  <c r="L51" i="1" s="1"/>
  <c r="DD51" i="1"/>
  <c r="DB51" i="1"/>
  <c r="DC51" i="1" s="1"/>
  <c r="DA51" i="1"/>
  <c r="CY51" i="1"/>
  <c r="CZ51" i="1" s="1"/>
  <c r="V51" i="1" s="1"/>
  <c r="CX51" i="1"/>
  <c r="CT51" i="1"/>
  <c r="CU51" i="1" s="1"/>
  <c r="O51" i="1" s="1"/>
  <c r="CS51" i="1"/>
  <c r="CQ51" i="1"/>
  <c r="CR51" i="1" s="1"/>
  <c r="AC51" i="1" s="1"/>
  <c r="CP51" i="1"/>
  <c r="CN51" i="1"/>
  <c r="CO51" i="1" s="1"/>
  <c r="AB51" i="1" s="1"/>
  <c r="CM51" i="1"/>
  <c r="CK51" i="1"/>
  <c r="CJ51" i="1"/>
  <c r="CI51" i="1"/>
  <c r="CG51" i="1"/>
  <c r="CH51" i="1" s="1"/>
  <c r="AG51" i="1" s="1"/>
  <c r="CF51" i="1"/>
  <c r="CD51" i="1"/>
  <c r="CE51" i="1" s="1"/>
  <c r="CC51" i="1"/>
  <c r="BZ51" i="1"/>
  <c r="CA51" i="1" s="1"/>
  <c r="Q51" i="1" s="1"/>
  <c r="BY51" i="1"/>
  <c r="BW51" i="1"/>
  <c r="BX51" i="1" s="1"/>
  <c r="AF51" i="1" s="1"/>
  <c r="BV51" i="1"/>
  <c r="BU51" i="1"/>
  <c r="BT51" i="1"/>
  <c r="BS51" i="1"/>
  <c r="BP51" i="1"/>
  <c r="BQ51" i="1" s="1"/>
  <c r="BO51" i="1"/>
  <c r="BL51" i="1"/>
  <c r="BM51" i="1" s="1"/>
  <c r="BK51" i="1"/>
  <c r="BI51" i="1"/>
  <c r="BJ51" i="1" s="1"/>
  <c r="BH51" i="1"/>
  <c r="BF51" i="1"/>
  <c r="BG51" i="1" s="1"/>
  <c r="BE51" i="1"/>
  <c r="BC51" i="1"/>
  <c r="BD51" i="1" s="1"/>
  <c r="BB51" i="1"/>
  <c r="AY51" i="1"/>
  <c r="AZ51" i="1" s="1"/>
  <c r="N51" i="1" s="1"/>
  <c r="AX51" i="1"/>
  <c r="AW51" i="1"/>
  <c r="AA51" i="1" s="1"/>
  <c r="AV51" i="1"/>
  <c r="AU51" i="1"/>
  <c r="AS51" i="1"/>
  <c r="AT51" i="1" s="1"/>
  <c r="Z51" i="1" s="1"/>
  <c r="AR51" i="1"/>
  <c r="AO51" i="1"/>
  <c r="AP51" i="1" s="1"/>
  <c r="K51" i="1" s="1"/>
  <c r="AN51" i="1"/>
  <c r="AL51" i="1"/>
  <c r="AM51" i="1" s="1"/>
  <c r="U51" i="1" s="1"/>
  <c r="AK51" i="1"/>
  <c r="AI51" i="1"/>
  <c r="AJ51" i="1" s="1"/>
  <c r="T51" i="1" s="1"/>
  <c r="AH51" i="1"/>
  <c r="X51" i="1"/>
  <c r="W51" i="1"/>
  <c r="R51" i="1"/>
  <c r="P51" i="1"/>
  <c r="A51" i="1"/>
  <c r="DY50" i="1"/>
  <c r="DZ50" i="1" s="1"/>
  <c r="M50" i="1" s="1"/>
  <c r="DX50" i="1"/>
  <c r="DV50" i="1"/>
  <c r="DW50" i="1" s="1"/>
  <c r="Y50" i="1" s="1"/>
  <c r="DU50" i="1"/>
  <c r="DS50" i="1"/>
  <c r="DT50" i="1" s="1"/>
  <c r="X50" i="1" s="1"/>
  <c r="DR50" i="1"/>
  <c r="DP50" i="1"/>
  <c r="P50" i="1" s="1"/>
  <c r="DO50" i="1"/>
  <c r="DN50" i="1"/>
  <c r="DL50" i="1"/>
  <c r="DM50" i="1" s="1"/>
  <c r="AE50" i="1" s="1"/>
  <c r="DK50" i="1"/>
  <c r="DI50" i="1"/>
  <c r="DJ50" i="1" s="1"/>
  <c r="AD50" i="1" s="1"/>
  <c r="DH50" i="1"/>
  <c r="DE50" i="1"/>
  <c r="DF50" i="1" s="1"/>
  <c r="L50" i="1" s="1"/>
  <c r="DD50" i="1"/>
  <c r="DB50" i="1"/>
  <c r="DC50" i="1" s="1"/>
  <c r="W50" i="1" s="1"/>
  <c r="DA50" i="1"/>
  <c r="CY50" i="1"/>
  <c r="CZ50" i="1" s="1"/>
  <c r="V50" i="1" s="1"/>
  <c r="CX50" i="1"/>
  <c r="CT50" i="1"/>
  <c r="CU50" i="1" s="1"/>
  <c r="O50" i="1" s="1"/>
  <c r="CS50" i="1"/>
  <c r="CQ50" i="1"/>
  <c r="CR50" i="1" s="1"/>
  <c r="AC50" i="1" s="1"/>
  <c r="CP50" i="1"/>
  <c r="CN50" i="1"/>
  <c r="CO50" i="1" s="1"/>
  <c r="AB50" i="1" s="1"/>
  <c r="CM50" i="1"/>
  <c r="CJ50" i="1"/>
  <c r="CK50" i="1" s="1"/>
  <c r="R50" i="1" s="1"/>
  <c r="CI50" i="1"/>
  <c r="CG50" i="1"/>
  <c r="CH50" i="1" s="1"/>
  <c r="AG50" i="1" s="1"/>
  <c r="CF50" i="1"/>
  <c r="CD50" i="1"/>
  <c r="CE50" i="1" s="1"/>
  <c r="CC50" i="1"/>
  <c r="BZ50" i="1"/>
  <c r="CA50" i="1" s="1"/>
  <c r="Q50" i="1" s="1"/>
  <c r="BY50" i="1"/>
  <c r="BW50" i="1"/>
  <c r="BX50" i="1" s="1"/>
  <c r="AF50" i="1" s="1"/>
  <c r="BV50" i="1"/>
  <c r="BT50" i="1"/>
  <c r="BU50" i="1" s="1"/>
  <c r="BS50" i="1"/>
  <c r="BP50" i="1"/>
  <c r="BQ50" i="1" s="1"/>
  <c r="BO50" i="1"/>
  <c r="BL50" i="1"/>
  <c r="BM50" i="1" s="1"/>
  <c r="S50" i="1" s="1"/>
  <c r="BK50" i="1"/>
  <c r="BI50" i="1"/>
  <c r="BJ50" i="1" s="1"/>
  <c r="BH50" i="1"/>
  <c r="BF50" i="1"/>
  <c r="BG50" i="1" s="1"/>
  <c r="BE50" i="1"/>
  <c r="BC50" i="1"/>
  <c r="BD50" i="1" s="1"/>
  <c r="BB50" i="1"/>
  <c r="AY50" i="1"/>
  <c r="AZ50" i="1" s="1"/>
  <c r="N50" i="1" s="1"/>
  <c r="AX50" i="1"/>
  <c r="AV50" i="1"/>
  <c r="AW50" i="1" s="1"/>
  <c r="AU50" i="1"/>
  <c r="AS50" i="1"/>
  <c r="AT50" i="1" s="1"/>
  <c r="Z50" i="1" s="1"/>
  <c r="AR50" i="1"/>
  <c r="AO50" i="1"/>
  <c r="AP50" i="1" s="1"/>
  <c r="AN50" i="1"/>
  <c r="AM50" i="1"/>
  <c r="U50" i="1" s="1"/>
  <c r="AL50" i="1"/>
  <c r="AK50" i="1"/>
  <c r="AI50" i="1"/>
  <c r="AJ50" i="1" s="1"/>
  <c r="T50" i="1" s="1"/>
  <c r="I50" i="1" s="1"/>
  <c r="AH50" i="1"/>
  <c r="AA50" i="1"/>
  <c r="A50" i="1"/>
  <c r="DY49" i="1"/>
  <c r="DZ49" i="1" s="1"/>
  <c r="M49" i="1" s="1"/>
  <c r="DX49" i="1"/>
  <c r="DV49" i="1"/>
  <c r="DW49" i="1" s="1"/>
  <c r="Y49" i="1" s="1"/>
  <c r="DU49" i="1"/>
  <c r="DS49" i="1"/>
  <c r="DT49" i="1" s="1"/>
  <c r="X49" i="1" s="1"/>
  <c r="DR49" i="1"/>
  <c r="DO49" i="1"/>
  <c r="DP49" i="1" s="1"/>
  <c r="P49" i="1" s="1"/>
  <c r="DN49" i="1"/>
  <c r="DL49" i="1"/>
  <c r="DM49" i="1" s="1"/>
  <c r="AE49" i="1" s="1"/>
  <c r="DK49" i="1"/>
  <c r="DI49" i="1"/>
  <c r="DJ49" i="1" s="1"/>
  <c r="AD49" i="1" s="1"/>
  <c r="DH49" i="1"/>
  <c r="DE49" i="1"/>
  <c r="DF49" i="1" s="1"/>
  <c r="DD49" i="1"/>
  <c r="DB49" i="1"/>
  <c r="DC49" i="1" s="1"/>
  <c r="W49" i="1" s="1"/>
  <c r="DA49" i="1"/>
  <c r="CY49" i="1"/>
  <c r="CZ49" i="1" s="1"/>
  <c r="CX49" i="1"/>
  <c r="CT49" i="1"/>
  <c r="CU49" i="1" s="1"/>
  <c r="O49" i="1" s="1"/>
  <c r="CS49" i="1"/>
  <c r="CQ49" i="1"/>
  <c r="CR49" i="1" s="1"/>
  <c r="AC49" i="1" s="1"/>
  <c r="CP49" i="1"/>
  <c r="CN49" i="1"/>
  <c r="CO49" i="1" s="1"/>
  <c r="AB49" i="1" s="1"/>
  <c r="CM49" i="1"/>
  <c r="CJ49" i="1"/>
  <c r="CK49" i="1" s="1"/>
  <c r="R49" i="1" s="1"/>
  <c r="CI49" i="1"/>
  <c r="CG49" i="1"/>
  <c r="CH49" i="1" s="1"/>
  <c r="CF49" i="1"/>
  <c r="CD49" i="1"/>
  <c r="CE49" i="1" s="1"/>
  <c r="CC49" i="1"/>
  <c r="BZ49" i="1"/>
  <c r="CA49" i="1" s="1"/>
  <c r="Q49" i="1" s="1"/>
  <c r="BY49" i="1"/>
  <c r="BW49" i="1"/>
  <c r="BX49" i="1" s="1"/>
  <c r="AF49" i="1" s="1"/>
  <c r="BV49" i="1"/>
  <c r="BT49" i="1"/>
  <c r="BU49" i="1" s="1"/>
  <c r="BS49" i="1"/>
  <c r="BP49" i="1"/>
  <c r="BQ49" i="1" s="1"/>
  <c r="BO49" i="1"/>
  <c r="BL49" i="1"/>
  <c r="BM49" i="1" s="1"/>
  <c r="BK49" i="1"/>
  <c r="BI49" i="1"/>
  <c r="BJ49" i="1" s="1"/>
  <c r="BH49" i="1"/>
  <c r="BF49" i="1"/>
  <c r="BG49" i="1" s="1"/>
  <c r="BE49" i="1"/>
  <c r="BC49" i="1"/>
  <c r="BD49" i="1" s="1"/>
  <c r="BB49" i="1"/>
  <c r="AY49" i="1"/>
  <c r="AZ49" i="1" s="1"/>
  <c r="N49" i="1" s="1"/>
  <c r="AX49" i="1"/>
  <c r="AV49" i="1"/>
  <c r="AW49" i="1" s="1"/>
  <c r="AA49" i="1" s="1"/>
  <c r="AU49" i="1"/>
  <c r="AT49" i="1"/>
  <c r="Z49" i="1" s="1"/>
  <c r="AS49" i="1"/>
  <c r="AR49" i="1"/>
  <c r="AO49" i="1"/>
  <c r="AP49" i="1" s="1"/>
  <c r="K49" i="1" s="1"/>
  <c r="AN49" i="1"/>
  <c r="AL49" i="1"/>
  <c r="AM49" i="1" s="1"/>
  <c r="U49" i="1" s="1"/>
  <c r="AK49" i="1"/>
  <c r="AI49" i="1"/>
  <c r="AJ49" i="1" s="1"/>
  <c r="T49" i="1" s="1"/>
  <c r="AH49" i="1"/>
  <c r="AG49" i="1"/>
  <c r="V49" i="1"/>
  <c r="A49" i="1"/>
  <c r="DY48" i="1"/>
  <c r="DZ48" i="1" s="1"/>
  <c r="DX48" i="1"/>
  <c r="DV48" i="1"/>
  <c r="DW48" i="1" s="1"/>
  <c r="Y48" i="1" s="1"/>
  <c r="DU48" i="1"/>
  <c r="DS48" i="1"/>
  <c r="DT48" i="1" s="1"/>
  <c r="X48" i="1" s="1"/>
  <c r="DR48" i="1"/>
  <c r="DO48" i="1"/>
  <c r="DP48" i="1" s="1"/>
  <c r="P48" i="1" s="1"/>
  <c r="DN48" i="1"/>
  <c r="DL48" i="1"/>
  <c r="DM48" i="1" s="1"/>
  <c r="AE48" i="1" s="1"/>
  <c r="DK48" i="1"/>
  <c r="DI48" i="1"/>
  <c r="DJ48" i="1" s="1"/>
  <c r="AD48" i="1" s="1"/>
  <c r="DH48" i="1"/>
  <c r="DE48" i="1"/>
  <c r="DF48" i="1" s="1"/>
  <c r="L48" i="1" s="1"/>
  <c r="DD48" i="1"/>
  <c r="DB48" i="1"/>
  <c r="DC48" i="1" s="1"/>
  <c r="W48" i="1" s="1"/>
  <c r="DA48" i="1"/>
  <c r="CY48" i="1"/>
  <c r="CZ48" i="1" s="1"/>
  <c r="V48" i="1" s="1"/>
  <c r="CX48" i="1"/>
  <c r="CT48" i="1"/>
  <c r="CU48" i="1" s="1"/>
  <c r="O48" i="1" s="1"/>
  <c r="CS48" i="1"/>
  <c r="CQ48" i="1"/>
  <c r="CR48" i="1" s="1"/>
  <c r="AC48" i="1" s="1"/>
  <c r="CP48" i="1"/>
  <c r="CN48" i="1"/>
  <c r="CO48" i="1" s="1"/>
  <c r="AB48" i="1" s="1"/>
  <c r="CM48" i="1"/>
  <c r="CJ48" i="1"/>
  <c r="CK48" i="1" s="1"/>
  <c r="R48" i="1" s="1"/>
  <c r="CI48" i="1"/>
  <c r="CG48" i="1"/>
  <c r="CH48" i="1" s="1"/>
  <c r="AG48" i="1" s="1"/>
  <c r="CF48" i="1"/>
  <c r="CD48" i="1"/>
  <c r="CE48" i="1" s="1"/>
  <c r="CC48" i="1"/>
  <c r="BZ48" i="1"/>
  <c r="CA48" i="1" s="1"/>
  <c r="Q48" i="1" s="1"/>
  <c r="BY48" i="1"/>
  <c r="BW48" i="1"/>
  <c r="BX48" i="1" s="1"/>
  <c r="AF48" i="1" s="1"/>
  <c r="BV48" i="1"/>
  <c r="BU48" i="1"/>
  <c r="BT48" i="1"/>
  <c r="BS48" i="1"/>
  <c r="BP48" i="1"/>
  <c r="BQ48" i="1" s="1"/>
  <c r="BO48" i="1"/>
  <c r="BL48" i="1"/>
  <c r="BM48" i="1" s="1"/>
  <c r="BK48" i="1"/>
  <c r="BI48" i="1"/>
  <c r="BJ48" i="1" s="1"/>
  <c r="BH48" i="1"/>
  <c r="BF48" i="1"/>
  <c r="BG48" i="1" s="1"/>
  <c r="BE48" i="1"/>
  <c r="BC48" i="1"/>
  <c r="BD48" i="1" s="1"/>
  <c r="BB48" i="1"/>
  <c r="AY48" i="1"/>
  <c r="AZ48" i="1" s="1"/>
  <c r="N48" i="1" s="1"/>
  <c r="AX48" i="1"/>
  <c r="AV48" i="1"/>
  <c r="AW48" i="1" s="1"/>
  <c r="AA48" i="1" s="1"/>
  <c r="AU48" i="1"/>
  <c r="AS48" i="1"/>
  <c r="AT48" i="1" s="1"/>
  <c r="Z48" i="1" s="1"/>
  <c r="AR48" i="1"/>
  <c r="AO48" i="1"/>
  <c r="AP48" i="1" s="1"/>
  <c r="K48" i="1" s="1"/>
  <c r="AN48" i="1"/>
  <c r="AL48" i="1"/>
  <c r="AM48" i="1" s="1"/>
  <c r="U48" i="1" s="1"/>
  <c r="AK48" i="1"/>
  <c r="AI48" i="1"/>
  <c r="AJ48" i="1" s="1"/>
  <c r="T48" i="1" s="1"/>
  <c r="AH48" i="1"/>
  <c r="M48" i="1"/>
  <c r="A48" i="1"/>
  <c r="DY47" i="1"/>
  <c r="DZ47" i="1" s="1"/>
  <c r="M47" i="1" s="1"/>
  <c r="DX47" i="1"/>
  <c r="DV47" i="1"/>
  <c r="DW47" i="1" s="1"/>
  <c r="Y47" i="1" s="1"/>
  <c r="DU47" i="1"/>
  <c r="DS47" i="1"/>
  <c r="DT47" i="1" s="1"/>
  <c r="X47" i="1" s="1"/>
  <c r="DR47" i="1"/>
  <c r="DP47" i="1"/>
  <c r="DO47" i="1"/>
  <c r="DN47" i="1"/>
  <c r="DL47" i="1"/>
  <c r="DM47" i="1" s="1"/>
  <c r="AE47" i="1" s="1"/>
  <c r="DK47" i="1"/>
  <c r="DI47" i="1"/>
  <c r="DJ47" i="1" s="1"/>
  <c r="AD47" i="1" s="1"/>
  <c r="DH47" i="1"/>
  <c r="DE47" i="1"/>
  <c r="DF47" i="1" s="1"/>
  <c r="L47" i="1" s="1"/>
  <c r="DD47" i="1"/>
  <c r="DB47" i="1"/>
  <c r="DC47" i="1" s="1"/>
  <c r="W47" i="1" s="1"/>
  <c r="DA47" i="1"/>
  <c r="CY47" i="1"/>
  <c r="CZ47" i="1" s="1"/>
  <c r="V47" i="1" s="1"/>
  <c r="CX47" i="1"/>
  <c r="CT47" i="1"/>
  <c r="CU47" i="1" s="1"/>
  <c r="O47" i="1" s="1"/>
  <c r="CS47" i="1"/>
  <c r="CQ47" i="1"/>
  <c r="CR47" i="1" s="1"/>
  <c r="AC47" i="1" s="1"/>
  <c r="CP47" i="1"/>
  <c r="CN47" i="1"/>
  <c r="CO47" i="1" s="1"/>
  <c r="AB47" i="1" s="1"/>
  <c r="CM47" i="1"/>
  <c r="CJ47" i="1"/>
  <c r="CK47" i="1" s="1"/>
  <c r="R47" i="1" s="1"/>
  <c r="CI47" i="1"/>
  <c r="CG47" i="1"/>
  <c r="CH47" i="1" s="1"/>
  <c r="AG47" i="1" s="1"/>
  <c r="CF47" i="1"/>
  <c r="CD47" i="1"/>
  <c r="CE47" i="1" s="1"/>
  <c r="CC47" i="1"/>
  <c r="BZ47" i="1"/>
  <c r="CA47" i="1" s="1"/>
  <c r="Q47" i="1" s="1"/>
  <c r="BY47" i="1"/>
  <c r="BW47" i="1"/>
  <c r="BX47" i="1" s="1"/>
  <c r="BV47" i="1"/>
  <c r="BT47" i="1"/>
  <c r="BU47" i="1" s="1"/>
  <c r="BS47" i="1"/>
  <c r="BP47" i="1"/>
  <c r="BQ47" i="1" s="1"/>
  <c r="BO47" i="1"/>
  <c r="BL47" i="1"/>
  <c r="BM47" i="1" s="1"/>
  <c r="BK47" i="1"/>
  <c r="BI47" i="1"/>
  <c r="BJ47" i="1" s="1"/>
  <c r="BH47" i="1"/>
  <c r="BF47" i="1"/>
  <c r="BG47" i="1" s="1"/>
  <c r="BE47" i="1"/>
  <c r="BC47" i="1"/>
  <c r="BD47" i="1" s="1"/>
  <c r="BB47" i="1"/>
  <c r="AY47" i="1"/>
  <c r="AZ47" i="1" s="1"/>
  <c r="N47" i="1" s="1"/>
  <c r="AX47" i="1"/>
  <c r="AV47" i="1"/>
  <c r="AW47" i="1" s="1"/>
  <c r="AA47" i="1" s="1"/>
  <c r="AU47" i="1"/>
  <c r="AS47" i="1"/>
  <c r="AT47" i="1" s="1"/>
  <c r="Z47" i="1" s="1"/>
  <c r="AR47" i="1"/>
  <c r="AO47" i="1"/>
  <c r="AP47" i="1" s="1"/>
  <c r="K47" i="1" s="1"/>
  <c r="AN47" i="1"/>
  <c r="AL47" i="1"/>
  <c r="AM47" i="1" s="1"/>
  <c r="U47" i="1" s="1"/>
  <c r="AK47" i="1"/>
  <c r="AI47" i="1"/>
  <c r="AJ47" i="1" s="1"/>
  <c r="T47" i="1" s="1"/>
  <c r="AH47" i="1"/>
  <c r="AF47" i="1"/>
  <c r="P47" i="1"/>
  <c r="A47" i="1"/>
  <c r="DZ46" i="1"/>
  <c r="M46" i="1" s="1"/>
  <c r="DY46" i="1"/>
  <c r="DX46" i="1"/>
  <c r="DV46" i="1"/>
  <c r="DW46" i="1" s="1"/>
  <c r="Y46" i="1" s="1"/>
  <c r="DU46" i="1"/>
  <c r="DS46" i="1"/>
  <c r="DT46" i="1" s="1"/>
  <c r="X46" i="1" s="1"/>
  <c r="DR46" i="1"/>
  <c r="DO46" i="1"/>
  <c r="DP46" i="1" s="1"/>
  <c r="DN46" i="1"/>
  <c r="DL46" i="1"/>
  <c r="DM46" i="1" s="1"/>
  <c r="AE46" i="1" s="1"/>
  <c r="DK46" i="1"/>
  <c r="DI46" i="1"/>
  <c r="DJ46" i="1" s="1"/>
  <c r="AD46" i="1" s="1"/>
  <c r="DH46" i="1"/>
  <c r="DE46" i="1"/>
  <c r="DF46" i="1" s="1"/>
  <c r="L46" i="1" s="1"/>
  <c r="DD46" i="1"/>
  <c r="DB46" i="1"/>
  <c r="DC46" i="1" s="1"/>
  <c r="W46" i="1" s="1"/>
  <c r="DA46" i="1"/>
  <c r="CY46" i="1"/>
  <c r="CZ46" i="1" s="1"/>
  <c r="V46" i="1" s="1"/>
  <c r="CX46" i="1"/>
  <c r="CT46" i="1"/>
  <c r="CU46" i="1" s="1"/>
  <c r="O46" i="1" s="1"/>
  <c r="CS46" i="1"/>
  <c r="CQ46" i="1"/>
  <c r="CR46" i="1" s="1"/>
  <c r="AC46" i="1" s="1"/>
  <c r="CP46" i="1"/>
  <c r="CN46" i="1"/>
  <c r="CO46" i="1" s="1"/>
  <c r="AB46" i="1" s="1"/>
  <c r="CM46" i="1"/>
  <c r="CJ46" i="1"/>
  <c r="CK46" i="1" s="1"/>
  <c r="R46" i="1" s="1"/>
  <c r="CI46" i="1"/>
  <c r="CG46" i="1"/>
  <c r="CH46" i="1" s="1"/>
  <c r="AG46" i="1" s="1"/>
  <c r="CF46" i="1"/>
  <c r="CD46" i="1"/>
  <c r="CE46" i="1" s="1"/>
  <c r="CC46" i="1"/>
  <c r="BZ46" i="1"/>
  <c r="CA46" i="1" s="1"/>
  <c r="Q46" i="1" s="1"/>
  <c r="BY46" i="1"/>
  <c r="BW46" i="1"/>
  <c r="BX46" i="1" s="1"/>
  <c r="AF46" i="1" s="1"/>
  <c r="BV46" i="1"/>
  <c r="BT46" i="1"/>
  <c r="BU46" i="1" s="1"/>
  <c r="BS46" i="1"/>
  <c r="BP46" i="1"/>
  <c r="BQ46" i="1" s="1"/>
  <c r="BO46" i="1"/>
  <c r="BL46" i="1"/>
  <c r="BM46" i="1" s="1"/>
  <c r="BK46" i="1"/>
  <c r="BJ46" i="1"/>
  <c r="BI46" i="1"/>
  <c r="BH46" i="1"/>
  <c r="BF46" i="1"/>
  <c r="BG46" i="1" s="1"/>
  <c r="BE46" i="1"/>
  <c r="BC46" i="1"/>
  <c r="BD46" i="1" s="1"/>
  <c r="BB46" i="1"/>
  <c r="AY46" i="1"/>
  <c r="AZ46" i="1" s="1"/>
  <c r="N46" i="1" s="1"/>
  <c r="AX46" i="1"/>
  <c r="AV46" i="1"/>
  <c r="AW46" i="1" s="1"/>
  <c r="AA46" i="1" s="1"/>
  <c r="AU46" i="1"/>
  <c r="AS46" i="1"/>
  <c r="AT46" i="1" s="1"/>
  <c r="Z46" i="1" s="1"/>
  <c r="AR46" i="1"/>
  <c r="AO46" i="1"/>
  <c r="AP46" i="1" s="1"/>
  <c r="AN46" i="1"/>
  <c r="AL46" i="1"/>
  <c r="AM46" i="1" s="1"/>
  <c r="U46" i="1" s="1"/>
  <c r="AK46" i="1"/>
  <c r="AI46" i="1"/>
  <c r="AJ46" i="1" s="1"/>
  <c r="T46" i="1" s="1"/>
  <c r="AH46" i="1"/>
  <c r="P46" i="1"/>
  <c r="C46" i="1"/>
  <c r="A46" i="1"/>
  <c r="DY45" i="1"/>
  <c r="DZ45" i="1" s="1"/>
  <c r="M45" i="1" s="1"/>
  <c r="DX45" i="1"/>
  <c r="DV45" i="1"/>
  <c r="DW45" i="1" s="1"/>
  <c r="Y45" i="1" s="1"/>
  <c r="DU45" i="1"/>
  <c r="DS45" i="1"/>
  <c r="DT45" i="1" s="1"/>
  <c r="X45" i="1" s="1"/>
  <c r="DR45" i="1"/>
  <c r="DO45" i="1"/>
  <c r="DP45" i="1" s="1"/>
  <c r="P45" i="1" s="1"/>
  <c r="DN45" i="1"/>
  <c r="DL45" i="1"/>
  <c r="DM45" i="1" s="1"/>
  <c r="AE45" i="1" s="1"/>
  <c r="DK45" i="1"/>
  <c r="DI45" i="1"/>
  <c r="DJ45" i="1" s="1"/>
  <c r="AD45" i="1" s="1"/>
  <c r="DH45" i="1"/>
  <c r="DE45" i="1"/>
  <c r="DF45" i="1" s="1"/>
  <c r="L45" i="1" s="1"/>
  <c r="DD45" i="1"/>
  <c r="DC45" i="1"/>
  <c r="W45" i="1" s="1"/>
  <c r="DB45" i="1"/>
  <c r="DA45" i="1"/>
  <c r="CY45" i="1"/>
  <c r="CZ45" i="1" s="1"/>
  <c r="V45" i="1" s="1"/>
  <c r="CX45" i="1"/>
  <c r="CT45" i="1"/>
  <c r="CU45" i="1" s="1"/>
  <c r="O45" i="1" s="1"/>
  <c r="CS45" i="1"/>
  <c r="CQ45" i="1"/>
  <c r="CR45" i="1" s="1"/>
  <c r="CP45" i="1"/>
  <c r="CN45" i="1"/>
  <c r="CO45" i="1" s="1"/>
  <c r="AB45" i="1" s="1"/>
  <c r="CM45" i="1"/>
  <c r="CJ45" i="1"/>
  <c r="CK45" i="1" s="1"/>
  <c r="R45" i="1" s="1"/>
  <c r="CI45" i="1"/>
  <c r="CG45" i="1"/>
  <c r="CH45" i="1" s="1"/>
  <c r="AG45" i="1" s="1"/>
  <c r="CF45" i="1"/>
  <c r="CD45" i="1"/>
  <c r="CE45" i="1" s="1"/>
  <c r="CC45" i="1"/>
  <c r="CA45" i="1"/>
  <c r="Q45" i="1" s="1"/>
  <c r="BZ45" i="1"/>
  <c r="BY45" i="1"/>
  <c r="BW45" i="1"/>
  <c r="BX45" i="1" s="1"/>
  <c r="AF45" i="1" s="1"/>
  <c r="BV45" i="1"/>
  <c r="BT45" i="1"/>
  <c r="BU45" i="1" s="1"/>
  <c r="BS45" i="1"/>
  <c r="BP45" i="1"/>
  <c r="BQ45" i="1" s="1"/>
  <c r="BO45" i="1"/>
  <c r="BM45" i="1"/>
  <c r="BL45" i="1"/>
  <c r="BK45" i="1"/>
  <c r="BI45" i="1"/>
  <c r="BJ45" i="1" s="1"/>
  <c r="BH45" i="1"/>
  <c r="BF45" i="1"/>
  <c r="BG45" i="1" s="1"/>
  <c r="BE45" i="1"/>
  <c r="BC45" i="1"/>
  <c r="BD45" i="1" s="1"/>
  <c r="BB45" i="1"/>
  <c r="AY45" i="1"/>
  <c r="AZ45" i="1" s="1"/>
  <c r="N45" i="1" s="1"/>
  <c r="AX45" i="1"/>
  <c r="AV45" i="1"/>
  <c r="AW45" i="1" s="1"/>
  <c r="AA45" i="1" s="1"/>
  <c r="AU45" i="1"/>
  <c r="AS45" i="1"/>
  <c r="AT45" i="1" s="1"/>
  <c r="Z45" i="1" s="1"/>
  <c r="AR45" i="1"/>
  <c r="AO45" i="1"/>
  <c r="AP45" i="1" s="1"/>
  <c r="K45" i="1" s="1"/>
  <c r="AN45" i="1"/>
  <c r="AL45" i="1"/>
  <c r="AM45" i="1" s="1"/>
  <c r="U45" i="1" s="1"/>
  <c r="AK45" i="1"/>
  <c r="AI45" i="1"/>
  <c r="AJ45" i="1" s="1"/>
  <c r="T45" i="1" s="1"/>
  <c r="AH45" i="1"/>
  <c r="AC45" i="1"/>
  <c r="D45" i="1"/>
  <c r="A45" i="1"/>
  <c r="DZ44" i="1"/>
  <c r="M44" i="1" s="1"/>
  <c r="DY44" i="1"/>
  <c r="DX44" i="1"/>
  <c r="DV44" i="1"/>
  <c r="DW44" i="1" s="1"/>
  <c r="Y44" i="1" s="1"/>
  <c r="DU44" i="1"/>
  <c r="DS44" i="1"/>
  <c r="DT44" i="1" s="1"/>
  <c r="X44" i="1" s="1"/>
  <c r="DR44" i="1"/>
  <c r="DO44" i="1"/>
  <c r="DP44" i="1" s="1"/>
  <c r="P44" i="1" s="1"/>
  <c r="DN44" i="1"/>
  <c r="DL44" i="1"/>
  <c r="DM44" i="1" s="1"/>
  <c r="AE44" i="1" s="1"/>
  <c r="DK44" i="1"/>
  <c r="DI44" i="1"/>
  <c r="DJ44" i="1" s="1"/>
  <c r="DH44" i="1"/>
  <c r="DF44" i="1"/>
  <c r="L44" i="1" s="1"/>
  <c r="DE44" i="1"/>
  <c r="DD44" i="1"/>
  <c r="DB44" i="1"/>
  <c r="DC44" i="1" s="1"/>
  <c r="W44" i="1" s="1"/>
  <c r="DA44" i="1"/>
  <c r="CY44" i="1"/>
  <c r="CZ44" i="1" s="1"/>
  <c r="V44" i="1" s="1"/>
  <c r="CX44" i="1"/>
  <c r="CT44" i="1"/>
  <c r="CU44" i="1" s="1"/>
  <c r="O44" i="1" s="1"/>
  <c r="CS44" i="1"/>
  <c r="CQ44" i="1"/>
  <c r="CR44" i="1" s="1"/>
  <c r="AC44" i="1" s="1"/>
  <c r="CP44" i="1"/>
  <c r="CN44" i="1"/>
  <c r="CO44" i="1" s="1"/>
  <c r="AB44" i="1" s="1"/>
  <c r="CM44" i="1"/>
  <c r="CJ44" i="1"/>
  <c r="CK44" i="1" s="1"/>
  <c r="R44" i="1" s="1"/>
  <c r="CI44" i="1"/>
  <c r="CG44" i="1"/>
  <c r="CH44" i="1" s="1"/>
  <c r="AG44" i="1" s="1"/>
  <c r="CF44" i="1"/>
  <c r="CE44" i="1"/>
  <c r="CD44" i="1"/>
  <c r="CC44" i="1"/>
  <c r="BZ44" i="1"/>
  <c r="CA44" i="1" s="1"/>
  <c r="Q44" i="1" s="1"/>
  <c r="BY44" i="1"/>
  <c r="BW44" i="1"/>
  <c r="BX44" i="1" s="1"/>
  <c r="AF44" i="1" s="1"/>
  <c r="BV44" i="1"/>
  <c r="BT44" i="1"/>
  <c r="BU44" i="1" s="1"/>
  <c r="BS44" i="1"/>
  <c r="BP44" i="1"/>
  <c r="BQ44" i="1" s="1"/>
  <c r="BO44" i="1"/>
  <c r="BL44" i="1"/>
  <c r="BM44" i="1" s="1"/>
  <c r="BK44" i="1"/>
  <c r="BI44" i="1"/>
  <c r="BJ44" i="1" s="1"/>
  <c r="BH44" i="1"/>
  <c r="BF44" i="1"/>
  <c r="BG44" i="1" s="1"/>
  <c r="BE44" i="1"/>
  <c r="BC44" i="1"/>
  <c r="BD44" i="1" s="1"/>
  <c r="BB44" i="1"/>
  <c r="AY44" i="1"/>
  <c r="AZ44" i="1" s="1"/>
  <c r="N44" i="1" s="1"/>
  <c r="AX44" i="1"/>
  <c r="AW44" i="1"/>
  <c r="AA44" i="1" s="1"/>
  <c r="AV44" i="1"/>
  <c r="AU44" i="1"/>
  <c r="AS44" i="1"/>
  <c r="AT44" i="1" s="1"/>
  <c r="Z44" i="1" s="1"/>
  <c r="AR44" i="1"/>
  <c r="AO44" i="1"/>
  <c r="AP44" i="1" s="1"/>
  <c r="K44" i="1" s="1"/>
  <c r="AN44" i="1"/>
  <c r="AL44" i="1"/>
  <c r="AM44" i="1" s="1"/>
  <c r="U44" i="1" s="1"/>
  <c r="AK44" i="1"/>
  <c r="AJ44" i="1"/>
  <c r="T44" i="1" s="1"/>
  <c r="AI44" i="1"/>
  <c r="AH44" i="1"/>
  <c r="AD44" i="1"/>
  <c r="A44" i="1"/>
  <c r="DY43" i="1"/>
  <c r="DZ43" i="1" s="1"/>
  <c r="M43" i="1" s="1"/>
  <c r="DX43" i="1"/>
  <c r="DV43" i="1"/>
  <c r="DW43" i="1" s="1"/>
  <c r="Y43" i="1" s="1"/>
  <c r="DU43" i="1"/>
  <c r="DS43" i="1"/>
  <c r="DT43" i="1" s="1"/>
  <c r="X43" i="1" s="1"/>
  <c r="DR43" i="1"/>
  <c r="DO43" i="1"/>
  <c r="DP43" i="1" s="1"/>
  <c r="P43" i="1" s="1"/>
  <c r="DN43" i="1"/>
  <c r="DL43" i="1"/>
  <c r="DM43" i="1" s="1"/>
  <c r="AE43" i="1" s="1"/>
  <c r="DK43" i="1"/>
  <c r="DI43" i="1"/>
  <c r="DJ43" i="1" s="1"/>
  <c r="AD43" i="1" s="1"/>
  <c r="DH43" i="1"/>
  <c r="DE43" i="1"/>
  <c r="DF43" i="1" s="1"/>
  <c r="L43" i="1" s="1"/>
  <c r="DD43" i="1"/>
  <c r="DC43" i="1"/>
  <c r="W43" i="1" s="1"/>
  <c r="DB43" i="1"/>
  <c r="DA43" i="1"/>
  <c r="CY43" i="1"/>
  <c r="CZ43" i="1" s="1"/>
  <c r="V43" i="1" s="1"/>
  <c r="CX43" i="1"/>
  <c r="CT43" i="1"/>
  <c r="CU43" i="1" s="1"/>
  <c r="O43" i="1" s="1"/>
  <c r="CS43" i="1"/>
  <c r="CQ43" i="1"/>
  <c r="CR43" i="1" s="1"/>
  <c r="AC43" i="1" s="1"/>
  <c r="CP43" i="1"/>
  <c r="CN43" i="1"/>
  <c r="CO43" i="1" s="1"/>
  <c r="AB43" i="1" s="1"/>
  <c r="CM43" i="1"/>
  <c r="CJ43" i="1"/>
  <c r="CK43" i="1" s="1"/>
  <c r="R43" i="1" s="1"/>
  <c r="CI43" i="1"/>
  <c r="CG43" i="1"/>
  <c r="CH43" i="1" s="1"/>
  <c r="AG43" i="1" s="1"/>
  <c r="CF43" i="1"/>
  <c r="CD43" i="1"/>
  <c r="CE43" i="1" s="1"/>
  <c r="CC43" i="1"/>
  <c r="BZ43" i="1"/>
  <c r="CA43" i="1" s="1"/>
  <c r="Q43" i="1" s="1"/>
  <c r="BY43" i="1"/>
  <c r="BW43" i="1"/>
  <c r="BX43" i="1" s="1"/>
  <c r="AF43" i="1" s="1"/>
  <c r="BV43" i="1"/>
  <c r="BT43" i="1"/>
  <c r="BU43" i="1" s="1"/>
  <c r="BS43" i="1"/>
  <c r="BP43" i="1"/>
  <c r="BQ43" i="1" s="1"/>
  <c r="BO43" i="1"/>
  <c r="BM43" i="1"/>
  <c r="BL43" i="1"/>
  <c r="BK43" i="1"/>
  <c r="BI43" i="1"/>
  <c r="BJ43" i="1" s="1"/>
  <c r="BH43" i="1"/>
  <c r="BF43" i="1"/>
  <c r="BG43" i="1" s="1"/>
  <c r="BE43" i="1"/>
  <c r="BC43" i="1"/>
  <c r="BD43" i="1" s="1"/>
  <c r="BB43" i="1"/>
  <c r="AY43" i="1"/>
  <c r="AZ43" i="1" s="1"/>
  <c r="N43" i="1" s="1"/>
  <c r="AX43" i="1"/>
  <c r="AV43" i="1"/>
  <c r="AW43" i="1" s="1"/>
  <c r="AU43" i="1"/>
  <c r="AT43" i="1"/>
  <c r="Z43" i="1" s="1"/>
  <c r="AS43" i="1"/>
  <c r="AR43" i="1"/>
  <c r="AO43" i="1"/>
  <c r="AP43" i="1" s="1"/>
  <c r="K43" i="1" s="1"/>
  <c r="AN43" i="1"/>
  <c r="AL43" i="1"/>
  <c r="AM43" i="1" s="1"/>
  <c r="U43" i="1" s="1"/>
  <c r="AK43" i="1"/>
  <c r="AI43" i="1"/>
  <c r="AJ43" i="1" s="1"/>
  <c r="T43" i="1" s="1"/>
  <c r="AH43" i="1"/>
  <c r="AA43" i="1"/>
  <c r="D43" i="1"/>
  <c r="A43" i="1"/>
  <c r="DZ42" i="1"/>
  <c r="M42" i="1" s="1"/>
  <c r="DY42" i="1"/>
  <c r="DX42" i="1"/>
  <c r="DV42" i="1"/>
  <c r="DW42" i="1" s="1"/>
  <c r="Y42" i="1" s="1"/>
  <c r="DU42" i="1"/>
  <c r="DS42" i="1"/>
  <c r="DT42" i="1" s="1"/>
  <c r="DR42" i="1"/>
  <c r="DO42" i="1"/>
  <c r="DP42" i="1" s="1"/>
  <c r="P42" i="1" s="1"/>
  <c r="DN42" i="1"/>
  <c r="DL42" i="1"/>
  <c r="DM42" i="1" s="1"/>
  <c r="AE42" i="1" s="1"/>
  <c r="DK42" i="1"/>
  <c r="DI42" i="1"/>
  <c r="DJ42" i="1" s="1"/>
  <c r="AD42" i="1" s="1"/>
  <c r="DH42" i="1"/>
  <c r="DE42" i="1"/>
  <c r="DF42" i="1" s="1"/>
  <c r="L42" i="1" s="1"/>
  <c r="DD42" i="1"/>
  <c r="DB42" i="1"/>
  <c r="DC42" i="1" s="1"/>
  <c r="W42" i="1" s="1"/>
  <c r="DA42" i="1"/>
  <c r="CY42" i="1"/>
  <c r="CZ42" i="1" s="1"/>
  <c r="V42" i="1" s="1"/>
  <c r="CX42" i="1"/>
  <c r="CT42" i="1"/>
  <c r="CU42" i="1" s="1"/>
  <c r="O42" i="1" s="1"/>
  <c r="CS42" i="1"/>
  <c r="CQ42" i="1"/>
  <c r="CR42" i="1" s="1"/>
  <c r="AC42" i="1" s="1"/>
  <c r="CP42" i="1"/>
  <c r="CN42" i="1"/>
  <c r="CO42" i="1" s="1"/>
  <c r="AB42" i="1" s="1"/>
  <c r="CM42" i="1"/>
  <c r="CJ42" i="1"/>
  <c r="CK42" i="1" s="1"/>
  <c r="R42" i="1" s="1"/>
  <c r="CI42" i="1"/>
  <c r="CG42" i="1"/>
  <c r="CH42" i="1" s="1"/>
  <c r="AG42" i="1" s="1"/>
  <c r="CF42" i="1"/>
  <c r="CE42" i="1"/>
  <c r="CD42" i="1"/>
  <c r="CC42" i="1"/>
  <c r="BZ42" i="1"/>
  <c r="CA42" i="1" s="1"/>
  <c r="Q42" i="1" s="1"/>
  <c r="BY42" i="1"/>
  <c r="BW42" i="1"/>
  <c r="BX42" i="1" s="1"/>
  <c r="AF42" i="1" s="1"/>
  <c r="BV42" i="1"/>
  <c r="BT42" i="1"/>
  <c r="BU42" i="1" s="1"/>
  <c r="BS42" i="1"/>
  <c r="BP42" i="1"/>
  <c r="BQ42" i="1" s="1"/>
  <c r="BO42" i="1"/>
  <c r="BL42" i="1"/>
  <c r="BM42" i="1" s="1"/>
  <c r="BK42" i="1"/>
  <c r="BI42" i="1"/>
  <c r="BJ42" i="1" s="1"/>
  <c r="BH42" i="1"/>
  <c r="BF42" i="1"/>
  <c r="BG42" i="1" s="1"/>
  <c r="BE42" i="1"/>
  <c r="BC42" i="1"/>
  <c r="BD42" i="1" s="1"/>
  <c r="BB42" i="1"/>
  <c r="AY42" i="1"/>
  <c r="AZ42" i="1" s="1"/>
  <c r="AX42" i="1"/>
  <c r="AW42" i="1"/>
  <c r="AA42" i="1" s="1"/>
  <c r="AV42" i="1"/>
  <c r="AU42" i="1"/>
  <c r="AS42" i="1"/>
  <c r="AT42" i="1" s="1"/>
  <c r="Z42" i="1" s="1"/>
  <c r="AR42" i="1"/>
  <c r="AO42" i="1"/>
  <c r="AP42" i="1" s="1"/>
  <c r="K42" i="1" s="1"/>
  <c r="AN42" i="1"/>
  <c r="AL42" i="1"/>
  <c r="AM42" i="1" s="1"/>
  <c r="U42" i="1" s="1"/>
  <c r="AK42" i="1"/>
  <c r="AI42" i="1"/>
  <c r="AJ42" i="1" s="1"/>
  <c r="T42" i="1" s="1"/>
  <c r="AH42" i="1"/>
  <c r="X42" i="1"/>
  <c r="N42" i="1"/>
  <c r="D42" i="1"/>
  <c r="A42" i="1"/>
  <c r="DY41" i="1"/>
  <c r="DZ41" i="1" s="1"/>
  <c r="M41" i="1" s="1"/>
  <c r="DX41" i="1"/>
  <c r="DW41" i="1"/>
  <c r="Y41" i="1" s="1"/>
  <c r="DV41" i="1"/>
  <c r="DU41" i="1"/>
  <c r="DS41" i="1"/>
  <c r="DT41" i="1" s="1"/>
  <c r="X41" i="1" s="1"/>
  <c r="DR41" i="1"/>
  <c r="DP41" i="1"/>
  <c r="P41" i="1" s="1"/>
  <c r="DO41" i="1"/>
  <c r="DN41" i="1"/>
  <c r="DL41" i="1"/>
  <c r="DM41" i="1" s="1"/>
  <c r="AE41" i="1" s="1"/>
  <c r="DK41" i="1"/>
  <c r="DI41" i="1"/>
  <c r="DJ41" i="1" s="1"/>
  <c r="AD41" i="1" s="1"/>
  <c r="DH41" i="1"/>
  <c r="DE41" i="1"/>
  <c r="DF41" i="1" s="1"/>
  <c r="L41" i="1" s="1"/>
  <c r="DD41" i="1"/>
  <c r="DB41" i="1"/>
  <c r="DC41" i="1" s="1"/>
  <c r="W41" i="1" s="1"/>
  <c r="DA41" i="1"/>
  <c r="CY41" i="1"/>
  <c r="CZ41" i="1" s="1"/>
  <c r="V41" i="1" s="1"/>
  <c r="CX41" i="1"/>
  <c r="CT41" i="1"/>
  <c r="CU41" i="1" s="1"/>
  <c r="O41" i="1" s="1"/>
  <c r="CS41" i="1"/>
  <c r="CQ41" i="1"/>
  <c r="CR41" i="1" s="1"/>
  <c r="AC41" i="1" s="1"/>
  <c r="CP41" i="1"/>
  <c r="CN41" i="1"/>
  <c r="CO41" i="1" s="1"/>
  <c r="AB41" i="1" s="1"/>
  <c r="CM41" i="1"/>
  <c r="CJ41" i="1"/>
  <c r="CK41" i="1" s="1"/>
  <c r="CI41" i="1"/>
  <c r="CG41" i="1"/>
  <c r="CH41" i="1" s="1"/>
  <c r="AG41" i="1" s="1"/>
  <c r="CF41" i="1"/>
  <c r="CD41" i="1"/>
  <c r="CE41" i="1" s="1"/>
  <c r="CC41" i="1"/>
  <c r="BZ41" i="1"/>
  <c r="CA41" i="1" s="1"/>
  <c r="Q41" i="1" s="1"/>
  <c r="BY41" i="1"/>
  <c r="BW41" i="1"/>
  <c r="BX41" i="1" s="1"/>
  <c r="AF41" i="1" s="1"/>
  <c r="BV41" i="1"/>
  <c r="BT41" i="1"/>
  <c r="BU41" i="1" s="1"/>
  <c r="BS41" i="1"/>
  <c r="BP41" i="1"/>
  <c r="BQ41" i="1" s="1"/>
  <c r="BO41" i="1"/>
  <c r="BM41" i="1"/>
  <c r="S41" i="1" s="1"/>
  <c r="BL41" i="1"/>
  <c r="BK41" i="1"/>
  <c r="BI41" i="1"/>
  <c r="BJ41" i="1" s="1"/>
  <c r="BH41" i="1"/>
  <c r="BF41" i="1"/>
  <c r="BG41" i="1" s="1"/>
  <c r="BE41" i="1"/>
  <c r="BC41" i="1"/>
  <c r="BD41" i="1" s="1"/>
  <c r="BB41" i="1"/>
  <c r="AY41" i="1"/>
  <c r="AZ41" i="1" s="1"/>
  <c r="N41" i="1" s="1"/>
  <c r="AX41" i="1"/>
  <c r="AV41" i="1"/>
  <c r="AW41" i="1" s="1"/>
  <c r="AA41" i="1" s="1"/>
  <c r="AU41" i="1"/>
  <c r="AS41" i="1"/>
  <c r="AT41" i="1" s="1"/>
  <c r="Z41" i="1" s="1"/>
  <c r="AR41" i="1"/>
  <c r="AO41" i="1"/>
  <c r="AP41" i="1" s="1"/>
  <c r="K41" i="1" s="1"/>
  <c r="AN41" i="1"/>
  <c r="AL41" i="1"/>
  <c r="AM41" i="1" s="1"/>
  <c r="U41" i="1" s="1"/>
  <c r="AK41" i="1"/>
  <c r="AI41" i="1"/>
  <c r="AJ41" i="1" s="1"/>
  <c r="T41" i="1" s="1"/>
  <c r="AH41" i="1"/>
  <c r="R41" i="1"/>
  <c r="C41" i="1"/>
  <c r="A41" i="1"/>
  <c r="DY40" i="1"/>
  <c r="DZ40" i="1" s="1"/>
  <c r="M40" i="1" s="1"/>
  <c r="DX40" i="1"/>
  <c r="DV40" i="1"/>
  <c r="DW40" i="1" s="1"/>
  <c r="Y40" i="1" s="1"/>
  <c r="DU40" i="1"/>
  <c r="DS40" i="1"/>
  <c r="DT40" i="1" s="1"/>
  <c r="X40" i="1" s="1"/>
  <c r="DR40" i="1"/>
  <c r="DO40" i="1"/>
  <c r="DP40" i="1" s="1"/>
  <c r="P40" i="1" s="1"/>
  <c r="DN40" i="1"/>
  <c r="DL40" i="1"/>
  <c r="DM40" i="1" s="1"/>
  <c r="AE40" i="1" s="1"/>
  <c r="DK40" i="1"/>
  <c r="DI40" i="1"/>
  <c r="DJ40" i="1" s="1"/>
  <c r="AD40" i="1" s="1"/>
  <c r="DH40" i="1"/>
  <c r="DE40" i="1"/>
  <c r="DF40" i="1" s="1"/>
  <c r="L40" i="1" s="1"/>
  <c r="DD40" i="1"/>
  <c r="DB40" i="1"/>
  <c r="DC40" i="1" s="1"/>
  <c r="W40" i="1" s="1"/>
  <c r="DA40" i="1"/>
  <c r="CY40" i="1"/>
  <c r="CZ40" i="1" s="1"/>
  <c r="V40" i="1" s="1"/>
  <c r="CX40" i="1"/>
  <c r="CT40" i="1"/>
  <c r="CU40" i="1" s="1"/>
  <c r="CS40" i="1"/>
  <c r="CQ40" i="1"/>
  <c r="CR40" i="1" s="1"/>
  <c r="AC40" i="1" s="1"/>
  <c r="CP40" i="1"/>
  <c r="CN40" i="1"/>
  <c r="CO40" i="1" s="1"/>
  <c r="AB40" i="1" s="1"/>
  <c r="CM40" i="1"/>
  <c r="CJ40" i="1"/>
  <c r="CK40" i="1" s="1"/>
  <c r="R40" i="1" s="1"/>
  <c r="CI40" i="1"/>
  <c r="CG40" i="1"/>
  <c r="CH40" i="1" s="1"/>
  <c r="AG40" i="1" s="1"/>
  <c r="CF40" i="1"/>
  <c r="CE40" i="1"/>
  <c r="CD40" i="1"/>
  <c r="CC40" i="1"/>
  <c r="BZ40" i="1"/>
  <c r="CA40" i="1" s="1"/>
  <c r="Q40" i="1" s="1"/>
  <c r="BY40" i="1"/>
  <c r="BW40" i="1"/>
  <c r="BX40" i="1" s="1"/>
  <c r="AF40" i="1" s="1"/>
  <c r="BV40" i="1"/>
  <c r="BT40" i="1"/>
  <c r="BU40" i="1" s="1"/>
  <c r="BS40" i="1"/>
  <c r="BP40" i="1"/>
  <c r="BQ40" i="1" s="1"/>
  <c r="BO40" i="1"/>
  <c r="BL40" i="1"/>
  <c r="BM40" i="1" s="1"/>
  <c r="BK40" i="1"/>
  <c r="BI40" i="1"/>
  <c r="BJ40" i="1" s="1"/>
  <c r="BH40" i="1"/>
  <c r="BF40" i="1"/>
  <c r="BG40" i="1" s="1"/>
  <c r="BE40" i="1"/>
  <c r="BC40" i="1"/>
  <c r="BD40" i="1" s="1"/>
  <c r="BB40" i="1"/>
  <c r="AY40" i="1"/>
  <c r="AZ40" i="1" s="1"/>
  <c r="N40" i="1" s="1"/>
  <c r="AX40" i="1"/>
  <c r="AV40" i="1"/>
  <c r="AW40" i="1" s="1"/>
  <c r="AA40" i="1" s="1"/>
  <c r="AU40" i="1"/>
  <c r="AS40" i="1"/>
  <c r="AT40" i="1" s="1"/>
  <c r="Z40" i="1" s="1"/>
  <c r="AR40" i="1"/>
  <c r="AO40" i="1"/>
  <c r="AP40" i="1" s="1"/>
  <c r="K40" i="1" s="1"/>
  <c r="AN40" i="1"/>
  <c r="AL40" i="1"/>
  <c r="AM40" i="1" s="1"/>
  <c r="U40" i="1" s="1"/>
  <c r="AK40" i="1"/>
  <c r="AI40" i="1"/>
  <c r="AJ40" i="1" s="1"/>
  <c r="T40" i="1" s="1"/>
  <c r="AH40" i="1"/>
  <c r="O40" i="1"/>
  <c r="A40" i="1"/>
  <c r="DY39" i="1"/>
  <c r="DZ39" i="1" s="1"/>
  <c r="M39" i="1" s="1"/>
  <c r="DX39" i="1"/>
  <c r="DV39" i="1"/>
  <c r="DW39" i="1" s="1"/>
  <c r="DU39" i="1"/>
  <c r="DS39" i="1"/>
  <c r="DT39" i="1" s="1"/>
  <c r="X39" i="1" s="1"/>
  <c r="DR39" i="1"/>
  <c r="DO39" i="1"/>
  <c r="DP39" i="1" s="1"/>
  <c r="P39" i="1" s="1"/>
  <c r="DN39" i="1"/>
  <c r="DL39" i="1"/>
  <c r="DM39" i="1" s="1"/>
  <c r="AE39" i="1" s="1"/>
  <c r="DK39" i="1"/>
  <c r="DI39" i="1"/>
  <c r="DJ39" i="1" s="1"/>
  <c r="AD39" i="1" s="1"/>
  <c r="DH39" i="1"/>
  <c r="DE39" i="1"/>
  <c r="DF39" i="1" s="1"/>
  <c r="L39" i="1" s="1"/>
  <c r="DD39" i="1"/>
  <c r="DB39" i="1"/>
  <c r="DC39" i="1" s="1"/>
  <c r="W39" i="1" s="1"/>
  <c r="DA39" i="1"/>
  <c r="CY39" i="1"/>
  <c r="CZ39" i="1" s="1"/>
  <c r="V39" i="1" s="1"/>
  <c r="CX39" i="1"/>
  <c r="CT39" i="1"/>
  <c r="CU39" i="1" s="1"/>
  <c r="O39" i="1" s="1"/>
  <c r="CS39" i="1"/>
  <c r="CQ39" i="1"/>
  <c r="CR39" i="1" s="1"/>
  <c r="AC39" i="1" s="1"/>
  <c r="CP39" i="1"/>
  <c r="CO39" i="1"/>
  <c r="AB39" i="1" s="1"/>
  <c r="CN39" i="1"/>
  <c r="CM39" i="1"/>
  <c r="CJ39" i="1"/>
  <c r="CK39" i="1" s="1"/>
  <c r="R39" i="1" s="1"/>
  <c r="CI39" i="1"/>
  <c r="CG39" i="1"/>
  <c r="CH39" i="1" s="1"/>
  <c r="AG39" i="1" s="1"/>
  <c r="CF39" i="1"/>
  <c r="CD39" i="1"/>
  <c r="CE39" i="1" s="1"/>
  <c r="CC39" i="1"/>
  <c r="BZ39" i="1"/>
  <c r="CA39" i="1" s="1"/>
  <c r="Q39" i="1" s="1"/>
  <c r="BY39" i="1"/>
  <c r="BW39" i="1"/>
  <c r="BX39" i="1" s="1"/>
  <c r="AF39" i="1" s="1"/>
  <c r="BV39" i="1"/>
  <c r="BT39" i="1"/>
  <c r="BU39" i="1" s="1"/>
  <c r="BS39" i="1"/>
  <c r="BP39" i="1"/>
  <c r="BQ39" i="1" s="1"/>
  <c r="BO39" i="1"/>
  <c r="BL39" i="1"/>
  <c r="BM39" i="1" s="1"/>
  <c r="BK39" i="1"/>
  <c r="BI39" i="1"/>
  <c r="BJ39" i="1" s="1"/>
  <c r="BH39" i="1"/>
  <c r="BF39" i="1"/>
  <c r="BG39" i="1" s="1"/>
  <c r="BE39" i="1"/>
  <c r="BC39" i="1"/>
  <c r="BD39" i="1" s="1"/>
  <c r="BB39" i="1"/>
  <c r="AY39" i="1"/>
  <c r="AZ39" i="1" s="1"/>
  <c r="N39" i="1" s="1"/>
  <c r="AX39" i="1"/>
  <c r="AV39" i="1"/>
  <c r="AW39" i="1" s="1"/>
  <c r="AA39" i="1" s="1"/>
  <c r="AU39" i="1"/>
  <c r="AS39" i="1"/>
  <c r="AT39" i="1" s="1"/>
  <c r="Z39" i="1" s="1"/>
  <c r="AR39" i="1"/>
  <c r="AO39" i="1"/>
  <c r="AP39" i="1" s="1"/>
  <c r="K39" i="1" s="1"/>
  <c r="AN39" i="1"/>
  <c r="AL39" i="1"/>
  <c r="AM39" i="1" s="1"/>
  <c r="U39" i="1" s="1"/>
  <c r="AK39" i="1"/>
  <c r="AI39" i="1"/>
  <c r="AJ39" i="1" s="1"/>
  <c r="T39" i="1" s="1"/>
  <c r="AH39" i="1"/>
  <c r="Y39" i="1"/>
  <c r="D39" i="1"/>
  <c r="A39" i="1"/>
  <c r="DY38" i="1"/>
  <c r="DZ38" i="1" s="1"/>
  <c r="M38" i="1" s="1"/>
  <c r="DX38" i="1"/>
  <c r="DV38" i="1"/>
  <c r="DW38" i="1" s="1"/>
  <c r="Y38" i="1" s="1"/>
  <c r="DU38" i="1"/>
  <c r="DS38" i="1"/>
  <c r="DT38" i="1" s="1"/>
  <c r="X38" i="1" s="1"/>
  <c r="DR38" i="1"/>
  <c r="DO38" i="1"/>
  <c r="DP38" i="1" s="1"/>
  <c r="P38" i="1" s="1"/>
  <c r="DN38" i="1"/>
  <c r="DM38" i="1"/>
  <c r="AE38" i="1" s="1"/>
  <c r="DL38" i="1"/>
  <c r="DK38" i="1"/>
  <c r="DI38" i="1"/>
  <c r="DJ38" i="1" s="1"/>
  <c r="AD38" i="1" s="1"/>
  <c r="DH38" i="1"/>
  <c r="DE38" i="1"/>
  <c r="DF38" i="1" s="1"/>
  <c r="L38" i="1" s="1"/>
  <c r="DD38" i="1"/>
  <c r="DB38" i="1"/>
  <c r="DC38" i="1" s="1"/>
  <c r="W38" i="1" s="1"/>
  <c r="DA38" i="1"/>
  <c r="CY38" i="1"/>
  <c r="CZ38" i="1" s="1"/>
  <c r="V38" i="1" s="1"/>
  <c r="CX38" i="1"/>
  <c r="CT38" i="1"/>
  <c r="CU38" i="1" s="1"/>
  <c r="O38" i="1" s="1"/>
  <c r="CS38" i="1"/>
  <c r="CQ38" i="1"/>
  <c r="CR38" i="1" s="1"/>
  <c r="AC38" i="1" s="1"/>
  <c r="CP38" i="1"/>
  <c r="CN38" i="1"/>
  <c r="CO38" i="1" s="1"/>
  <c r="AB38" i="1" s="1"/>
  <c r="CM38" i="1"/>
  <c r="CJ38" i="1"/>
  <c r="CK38" i="1" s="1"/>
  <c r="R38" i="1" s="1"/>
  <c r="CI38" i="1"/>
  <c r="CG38" i="1"/>
  <c r="CH38" i="1" s="1"/>
  <c r="AG38" i="1" s="1"/>
  <c r="CF38" i="1"/>
  <c r="CD38" i="1"/>
  <c r="CE38" i="1" s="1"/>
  <c r="CC38" i="1"/>
  <c r="BZ38" i="1"/>
  <c r="CA38" i="1" s="1"/>
  <c r="Q38" i="1" s="1"/>
  <c r="BY38" i="1"/>
  <c r="BW38" i="1"/>
  <c r="BX38" i="1" s="1"/>
  <c r="AF38" i="1" s="1"/>
  <c r="BV38" i="1"/>
  <c r="BT38" i="1"/>
  <c r="BU38" i="1" s="1"/>
  <c r="BS38" i="1"/>
  <c r="BP38" i="1"/>
  <c r="BQ38" i="1" s="1"/>
  <c r="BO38" i="1"/>
  <c r="BL38" i="1"/>
  <c r="BM38" i="1" s="1"/>
  <c r="BK38" i="1"/>
  <c r="BI38" i="1"/>
  <c r="BJ38" i="1" s="1"/>
  <c r="BH38" i="1"/>
  <c r="BF38" i="1"/>
  <c r="BG38" i="1" s="1"/>
  <c r="BE38" i="1"/>
  <c r="BC38" i="1"/>
  <c r="BD38" i="1" s="1"/>
  <c r="BB38" i="1"/>
  <c r="AY38" i="1"/>
  <c r="AZ38" i="1" s="1"/>
  <c r="AX38" i="1"/>
  <c r="AW38" i="1"/>
  <c r="AA38" i="1" s="1"/>
  <c r="AV38" i="1"/>
  <c r="AU38" i="1"/>
  <c r="AS38" i="1"/>
  <c r="AT38" i="1" s="1"/>
  <c r="Z38" i="1" s="1"/>
  <c r="AR38" i="1"/>
  <c r="AO38" i="1"/>
  <c r="AP38" i="1" s="1"/>
  <c r="K38" i="1" s="1"/>
  <c r="AN38" i="1"/>
  <c r="AL38" i="1"/>
  <c r="AM38" i="1" s="1"/>
  <c r="U38" i="1" s="1"/>
  <c r="AK38" i="1"/>
  <c r="AI38" i="1"/>
  <c r="AJ38" i="1" s="1"/>
  <c r="AH38" i="1"/>
  <c r="T38" i="1"/>
  <c r="N38" i="1"/>
  <c r="C38" i="1"/>
  <c r="A38" i="1"/>
  <c r="DY37" i="1"/>
  <c r="DZ37" i="1" s="1"/>
  <c r="DX37" i="1"/>
  <c r="DV37" i="1"/>
  <c r="DW37" i="1" s="1"/>
  <c r="Y37" i="1" s="1"/>
  <c r="DU37" i="1"/>
  <c r="DS37" i="1"/>
  <c r="DT37" i="1" s="1"/>
  <c r="X37" i="1" s="1"/>
  <c r="DR37" i="1"/>
  <c r="DO37" i="1"/>
  <c r="DP37" i="1" s="1"/>
  <c r="P37" i="1" s="1"/>
  <c r="DN37" i="1"/>
  <c r="DL37" i="1"/>
  <c r="DM37" i="1" s="1"/>
  <c r="AE37" i="1" s="1"/>
  <c r="DK37" i="1"/>
  <c r="DJ37" i="1"/>
  <c r="AD37" i="1" s="1"/>
  <c r="DI37" i="1"/>
  <c r="DH37" i="1"/>
  <c r="DE37" i="1"/>
  <c r="DF37" i="1" s="1"/>
  <c r="DD37" i="1"/>
  <c r="DB37" i="1"/>
  <c r="DC37" i="1" s="1"/>
  <c r="W37" i="1" s="1"/>
  <c r="DA37" i="1"/>
  <c r="CY37" i="1"/>
  <c r="CZ37" i="1" s="1"/>
  <c r="V37" i="1" s="1"/>
  <c r="CX37" i="1"/>
  <c r="CT37" i="1"/>
  <c r="CU37" i="1" s="1"/>
  <c r="O37" i="1" s="1"/>
  <c r="CS37" i="1"/>
  <c r="CQ37" i="1"/>
  <c r="CR37" i="1" s="1"/>
  <c r="AC37" i="1" s="1"/>
  <c r="CP37" i="1"/>
  <c r="CN37" i="1"/>
  <c r="CO37" i="1" s="1"/>
  <c r="AB37" i="1" s="1"/>
  <c r="CM37" i="1"/>
  <c r="CJ37" i="1"/>
  <c r="CK37" i="1" s="1"/>
  <c r="R37" i="1" s="1"/>
  <c r="CI37" i="1"/>
  <c r="CG37" i="1"/>
  <c r="CH37" i="1" s="1"/>
  <c r="AG37" i="1" s="1"/>
  <c r="CF37" i="1"/>
  <c r="CD37" i="1"/>
  <c r="CE37" i="1" s="1"/>
  <c r="CC37" i="1"/>
  <c r="BZ37" i="1"/>
  <c r="CA37" i="1" s="1"/>
  <c r="Q37" i="1" s="1"/>
  <c r="BY37" i="1"/>
  <c r="BW37" i="1"/>
  <c r="BX37" i="1" s="1"/>
  <c r="AF37" i="1" s="1"/>
  <c r="BV37" i="1"/>
  <c r="BT37" i="1"/>
  <c r="BU37" i="1" s="1"/>
  <c r="BS37" i="1"/>
  <c r="BP37" i="1"/>
  <c r="BQ37" i="1" s="1"/>
  <c r="BO37" i="1"/>
  <c r="BL37" i="1"/>
  <c r="BM37" i="1" s="1"/>
  <c r="BK37" i="1"/>
  <c r="BI37" i="1"/>
  <c r="BJ37" i="1" s="1"/>
  <c r="BH37" i="1"/>
  <c r="BF37" i="1"/>
  <c r="BG37" i="1" s="1"/>
  <c r="BE37" i="1"/>
  <c r="BC37" i="1"/>
  <c r="BD37" i="1" s="1"/>
  <c r="BB37" i="1"/>
  <c r="AY37" i="1"/>
  <c r="AZ37" i="1" s="1"/>
  <c r="N37" i="1" s="1"/>
  <c r="AX37" i="1"/>
  <c r="AV37" i="1"/>
  <c r="AW37" i="1" s="1"/>
  <c r="AA37" i="1" s="1"/>
  <c r="AU37" i="1"/>
  <c r="AT37" i="1"/>
  <c r="Z37" i="1" s="1"/>
  <c r="AS37" i="1"/>
  <c r="AR37" i="1"/>
  <c r="AO37" i="1"/>
  <c r="AP37" i="1" s="1"/>
  <c r="K37" i="1" s="1"/>
  <c r="AN37" i="1"/>
  <c r="AL37" i="1"/>
  <c r="AM37" i="1" s="1"/>
  <c r="U37" i="1" s="1"/>
  <c r="AK37" i="1"/>
  <c r="AI37" i="1"/>
  <c r="AJ37" i="1" s="1"/>
  <c r="T37" i="1" s="1"/>
  <c r="AH37" i="1"/>
  <c r="M37" i="1"/>
  <c r="D37" i="1"/>
  <c r="A37" i="1"/>
  <c r="DY36" i="1"/>
  <c r="DZ36" i="1" s="1"/>
  <c r="M36" i="1" s="1"/>
  <c r="DX36" i="1"/>
  <c r="DV36" i="1"/>
  <c r="DW36" i="1" s="1"/>
  <c r="Y36" i="1" s="1"/>
  <c r="DU36" i="1"/>
  <c r="DS36" i="1"/>
  <c r="DT36" i="1" s="1"/>
  <c r="X36" i="1" s="1"/>
  <c r="DR36" i="1"/>
  <c r="DO36" i="1"/>
  <c r="DP36" i="1" s="1"/>
  <c r="P36" i="1" s="1"/>
  <c r="DN36" i="1"/>
  <c r="DL36" i="1"/>
  <c r="DM36" i="1" s="1"/>
  <c r="AE36" i="1" s="1"/>
  <c r="DK36" i="1"/>
  <c r="DI36" i="1"/>
  <c r="DJ36" i="1" s="1"/>
  <c r="DH36" i="1"/>
  <c r="DE36" i="1"/>
  <c r="DF36" i="1" s="1"/>
  <c r="L36" i="1" s="1"/>
  <c r="DD36" i="1"/>
  <c r="DB36" i="1"/>
  <c r="DC36" i="1" s="1"/>
  <c r="W36" i="1" s="1"/>
  <c r="DA36" i="1"/>
  <c r="CY36" i="1"/>
  <c r="CZ36" i="1" s="1"/>
  <c r="V36" i="1" s="1"/>
  <c r="CX36" i="1"/>
  <c r="CT36" i="1"/>
  <c r="CU36" i="1" s="1"/>
  <c r="O36" i="1" s="1"/>
  <c r="CS36" i="1"/>
  <c r="CR36" i="1"/>
  <c r="AC36" i="1" s="1"/>
  <c r="CQ36" i="1"/>
  <c r="CP36" i="1"/>
  <c r="CN36" i="1"/>
  <c r="CO36" i="1" s="1"/>
  <c r="AB36" i="1" s="1"/>
  <c r="CM36" i="1"/>
  <c r="CJ36" i="1"/>
  <c r="CK36" i="1" s="1"/>
  <c r="R36" i="1" s="1"/>
  <c r="CI36" i="1"/>
  <c r="CG36" i="1"/>
  <c r="CH36" i="1" s="1"/>
  <c r="AG36" i="1" s="1"/>
  <c r="CF36" i="1"/>
  <c r="CD36" i="1"/>
  <c r="CE36" i="1" s="1"/>
  <c r="CC36" i="1"/>
  <c r="BZ36" i="1"/>
  <c r="CA36" i="1" s="1"/>
  <c r="Q36" i="1" s="1"/>
  <c r="BY36" i="1"/>
  <c r="BW36" i="1"/>
  <c r="BX36" i="1" s="1"/>
  <c r="AF36" i="1" s="1"/>
  <c r="BV36" i="1"/>
  <c r="BT36" i="1"/>
  <c r="BU36" i="1" s="1"/>
  <c r="BS36" i="1"/>
  <c r="BP36" i="1"/>
  <c r="BQ36" i="1" s="1"/>
  <c r="BO36" i="1"/>
  <c r="BL36" i="1"/>
  <c r="BM36" i="1" s="1"/>
  <c r="BK36" i="1"/>
  <c r="BI36" i="1"/>
  <c r="BJ36" i="1" s="1"/>
  <c r="BH36" i="1"/>
  <c r="BF36" i="1"/>
  <c r="BG36" i="1" s="1"/>
  <c r="BE36" i="1"/>
  <c r="BC36" i="1"/>
  <c r="BD36" i="1" s="1"/>
  <c r="BB36" i="1"/>
  <c r="AY36" i="1"/>
  <c r="AZ36" i="1" s="1"/>
  <c r="N36" i="1" s="1"/>
  <c r="AX36" i="1"/>
  <c r="AV36" i="1"/>
  <c r="AW36" i="1" s="1"/>
  <c r="AA36" i="1" s="1"/>
  <c r="AU36" i="1"/>
  <c r="AS36" i="1"/>
  <c r="AT36" i="1" s="1"/>
  <c r="Z36" i="1" s="1"/>
  <c r="AR36" i="1"/>
  <c r="AO36" i="1"/>
  <c r="AP36" i="1" s="1"/>
  <c r="K36" i="1" s="1"/>
  <c r="AN36" i="1"/>
  <c r="AL36" i="1"/>
  <c r="AM36" i="1" s="1"/>
  <c r="U36" i="1" s="1"/>
  <c r="AK36" i="1"/>
  <c r="AI36" i="1"/>
  <c r="AJ36" i="1" s="1"/>
  <c r="T36" i="1" s="1"/>
  <c r="AH36" i="1"/>
  <c r="AD36" i="1"/>
  <c r="D36" i="1"/>
  <c r="A36" i="1"/>
  <c r="DY35" i="1"/>
  <c r="DZ35" i="1" s="1"/>
  <c r="M35" i="1" s="1"/>
  <c r="DX35" i="1"/>
  <c r="DV35" i="1"/>
  <c r="DW35" i="1" s="1"/>
  <c r="Y35" i="1" s="1"/>
  <c r="DU35" i="1"/>
  <c r="DS35" i="1"/>
  <c r="DT35" i="1" s="1"/>
  <c r="X35" i="1" s="1"/>
  <c r="DR35" i="1"/>
  <c r="DP35" i="1"/>
  <c r="P35" i="1" s="1"/>
  <c r="DO35" i="1"/>
  <c r="DN35" i="1"/>
  <c r="DL35" i="1"/>
  <c r="DM35" i="1" s="1"/>
  <c r="AE35" i="1" s="1"/>
  <c r="DK35" i="1"/>
  <c r="DI35" i="1"/>
  <c r="DJ35" i="1" s="1"/>
  <c r="AD35" i="1" s="1"/>
  <c r="DH35" i="1"/>
  <c r="DE35" i="1"/>
  <c r="DF35" i="1" s="1"/>
  <c r="L35" i="1" s="1"/>
  <c r="DD35" i="1"/>
  <c r="DB35" i="1"/>
  <c r="DC35" i="1" s="1"/>
  <c r="W35" i="1" s="1"/>
  <c r="DA35" i="1"/>
  <c r="CY35" i="1"/>
  <c r="CZ35" i="1" s="1"/>
  <c r="V35" i="1" s="1"/>
  <c r="CX35" i="1"/>
  <c r="CT35" i="1"/>
  <c r="CU35" i="1" s="1"/>
  <c r="O35" i="1" s="1"/>
  <c r="CS35" i="1"/>
  <c r="CQ35" i="1"/>
  <c r="CR35" i="1" s="1"/>
  <c r="AC35" i="1" s="1"/>
  <c r="CP35" i="1"/>
  <c r="CN35" i="1"/>
  <c r="CO35" i="1" s="1"/>
  <c r="AB35" i="1" s="1"/>
  <c r="CM35" i="1"/>
  <c r="CJ35" i="1"/>
  <c r="CK35" i="1" s="1"/>
  <c r="R35" i="1" s="1"/>
  <c r="CI35" i="1"/>
  <c r="CG35" i="1"/>
  <c r="CH35" i="1" s="1"/>
  <c r="AG35" i="1" s="1"/>
  <c r="CF35" i="1"/>
  <c r="CD35" i="1"/>
  <c r="CE35" i="1" s="1"/>
  <c r="CC35" i="1"/>
  <c r="BZ35" i="1"/>
  <c r="CA35" i="1" s="1"/>
  <c r="Q35" i="1" s="1"/>
  <c r="BY35" i="1"/>
  <c r="BW35" i="1"/>
  <c r="BX35" i="1" s="1"/>
  <c r="AF35" i="1" s="1"/>
  <c r="BV35" i="1"/>
  <c r="BT35" i="1"/>
  <c r="BU35" i="1" s="1"/>
  <c r="BS35" i="1"/>
  <c r="BP35" i="1"/>
  <c r="BQ35" i="1" s="1"/>
  <c r="BO35" i="1"/>
  <c r="BL35" i="1"/>
  <c r="BM35" i="1" s="1"/>
  <c r="S35" i="1" s="1"/>
  <c r="BK35" i="1"/>
  <c r="BI35" i="1"/>
  <c r="BJ35" i="1" s="1"/>
  <c r="BH35" i="1"/>
  <c r="BF35" i="1"/>
  <c r="BG35" i="1" s="1"/>
  <c r="BE35" i="1"/>
  <c r="BC35" i="1"/>
  <c r="BD35" i="1" s="1"/>
  <c r="BB35" i="1"/>
  <c r="AZ35" i="1"/>
  <c r="N35" i="1" s="1"/>
  <c r="AY35" i="1"/>
  <c r="AX35" i="1"/>
  <c r="AV35" i="1"/>
  <c r="AW35" i="1" s="1"/>
  <c r="AA35" i="1" s="1"/>
  <c r="AU35" i="1"/>
  <c r="AS35" i="1"/>
  <c r="AT35" i="1" s="1"/>
  <c r="Z35" i="1" s="1"/>
  <c r="AR35" i="1"/>
  <c r="AO35" i="1"/>
  <c r="AP35" i="1" s="1"/>
  <c r="K35" i="1" s="1"/>
  <c r="AN35" i="1"/>
  <c r="AL35" i="1"/>
  <c r="AM35" i="1" s="1"/>
  <c r="U35" i="1" s="1"/>
  <c r="AK35" i="1"/>
  <c r="AI35" i="1"/>
  <c r="AJ35" i="1" s="1"/>
  <c r="T35" i="1" s="1"/>
  <c r="AH35" i="1"/>
  <c r="D35" i="1"/>
  <c r="A35" i="1"/>
  <c r="DZ34" i="1"/>
  <c r="M34" i="1" s="1"/>
  <c r="DY34" i="1"/>
  <c r="DX34" i="1"/>
  <c r="DV34" i="1"/>
  <c r="DW34" i="1" s="1"/>
  <c r="Y34" i="1" s="1"/>
  <c r="DU34" i="1"/>
  <c r="DS34" i="1"/>
  <c r="DT34" i="1" s="1"/>
  <c r="DR34" i="1"/>
  <c r="DO34" i="1"/>
  <c r="DP34" i="1" s="1"/>
  <c r="P34" i="1" s="1"/>
  <c r="DN34" i="1"/>
  <c r="DL34" i="1"/>
  <c r="DM34" i="1" s="1"/>
  <c r="AE34" i="1" s="1"/>
  <c r="DK34" i="1"/>
  <c r="DI34" i="1"/>
  <c r="DJ34" i="1" s="1"/>
  <c r="AD34" i="1" s="1"/>
  <c r="DH34" i="1"/>
  <c r="DE34" i="1"/>
  <c r="DF34" i="1" s="1"/>
  <c r="L34" i="1" s="1"/>
  <c r="DD34" i="1"/>
  <c r="DB34" i="1"/>
  <c r="DC34" i="1" s="1"/>
  <c r="W34" i="1" s="1"/>
  <c r="DA34" i="1"/>
  <c r="CY34" i="1"/>
  <c r="CZ34" i="1" s="1"/>
  <c r="V34" i="1" s="1"/>
  <c r="CX34" i="1"/>
  <c r="CT34" i="1"/>
  <c r="CU34" i="1" s="1"/>
  <c r="O34" i="1" s="1"/>
  <c r="CS34" i="1"/>
  <c r="CQ34" i="1"/>
  <c r="CR34" i="1" s="1"/>
  <c r="AC34" i="1" s="1"/>
  <c r="CP34" i="1"/>
  <c r="CN34" i="1"/>
  <c r="CO34" i="1" s="1"/>
  <c r="AB34" i="1" s="1"/>
  <c r="CM34" i="1"/>
  <c r="CJ34" i="1"/>
  <c r="CK34" i="1" s="1"/>
  <c r="CI34" i="1"/>
  <c r="CG34" i="1"/>
  <c r="CH34" i="1" s="1"/>
  <c r="AG34" i="1" s="1"/>
  <c r="CF34" i="1"/>
  <c r="CD34" i="1"/>
  <c r="CE34" i="1" s="1"/>
  <c r="CC34" i="1"/>
  <c r="BZ34" i="1"/>
  <c r="CA34" i="1" s="1"/>
  <c r="Q34" i="1" s="1"/>
  <c r="BY34" i="1"/>
  <c r="BW34" i="1"/>
  <c r="BX34" i="1" s="1"/>
  <c r="AF34" i="1" s="1"/>
  <c r="BV34" i="1"/>
  <c r="BT34" i="1"/>
  <c r="BU34" i="1" s="1"/>
  <c r="BS34" i="1"/>
  <c r="BP34" i="1"/>
  <c r="BQ34" i="1" s="1"/>
  <c r="BO34" i="1"/>
  <c r="BL34" i="1"/>
  <c r="BM34" i="1" s="1"/>
  <c r="BK34" i="1"/>
  <c r="BJ34" i="1"/>
  <c r="BI34" i="1"/>
  <c r="BH34" i="1"/>
  <c r="BF34" i="1"/>
  <c r="BG34" i="1" s="1"/>
  <c r="BE34" i="1"/>
  <c r="BC34" i="1"/>
  <c r="BD34" i="1" s="1"/>
  <c r="BB34" i="1"/>
  <c r="AY34" i="1"/>
  <c r="AZ34" i="1" s="1"/>
  <c r="N34" i="1" s="1"/>
  <c r="AX34" i="1"/>
  <c r="AV34" i="1"/>
  <c r="AW34" i="1" s="1"/>
  <c r="AA34" i="1" s="1"/>
  <c r="AU34" i="1"/>
  <c r="AS34" i="1"/>
  <c r="AT34" i="1" s="1"/>
  <c r="Z34" i="1" s="1"/>
  <c r="AR34" i="1"/>
  <c r="AO34" i="1"/>
  <c r="AP34" i="1" s="1"/>
  <c r="K34" i="1" s="1"/>
  <c r="AN34" i="1"/>
  <c r="AL34" i="1"/>
  <c r="AM34" i="1" s="1"/>
  <c r="U34" i="1" s="1"/>
  <c r="AK34" i="1"/>
  <c r="AI34" i="1"/>
  <c r="AJ34" i="1" s="1"/>
  <c r="T34" i="1" s="1"/>
  <c r="AH34" i="1"/>
  <c r="X34" i="1"/>
  <c r="R34" i="1"/>
  <c r="D34" i="1"/>
  <c r="A34" i="1"/>
  <c r="DY33" i="1"/>
  <c r="DZ33" i="1" s="1"/>
  <c r="M33" i="1" s="1"/>
  <c r="DX33" i="1"/>
  <c r="DV33" i="1"/>
  <c r="DW33" i="1" s="1"/>
  <c r="Y33" i="1" s="1"/>
  <c r="DU33" i="1"/>
  <c r="DS33" i="1"/>
  <c r="DT33" i="1" s="1"/>
  <c r="X33" i="1" s="1"/>
  <c r="DR33" i="1"/>
  <c r="DO33" i="1"/>
  <c r="DP33" i="1" s="1"/>
  <c r="P33" i="1" s="1"/>
  <c r="DN33" i="1"/>
  <c r="DL33" i="1"/>
  <c r="DM33" i="1" s="1"/>
  <c r="AE33" i="1" s="1"/>
  <c r="DK33" i="1"/>
  <c r="DI33" i="1"/>
  <c r="DJ33" i="1" s="1"/>
  <c r="AD33" i="1" s="1"/>
  <c r="DH33" i="1"/>
  <c r="DE33" i="1"/>
  <c r="DF33" i="1" s="1"/>
  <c r="DD33" i="1"/>
  <c r="DB33" i="1"/>
  <c r="DC33" i="1" s="1"/>
  <c r="W33" i="1" s="1"/>
  <c r="DA33" i="1"/>
  <c r="CY33" i="1"/>
  <c r="CZ33" i="1" s="1"/>
  <c r="CX33" i="1"/>
  <c r="CU33" i="1"/>
  <c r="O33" i="1" s="1"/>
  <c r="CT33" i="1"/>
  <c r="CS33" i="1"/>
  <c r="CQ33" i="1"/>
  <c r="CR33" i="1" s="1"/>
  <c r="AC33" i="1" s="1"/>
  <c r="CP33" i="1"/>
  <c r="CN33" i="1"/>
  <c r="CO33" i="1" s="1"/>
  <c r="AB33" i="1" s="1"/>
  <c r="CM33" i="1"/>
  <c r="CJ33" i="1"/>
  <c r="CK33" i="1" s="1"/>
  <c r="R33" i="1" s="1"/>
  <c r="CI33" i="1"/>
  <c r="CG33" i="1"/>
  <c r="CH33" i="1" s="1"/>
  <c r="CF33" i="1"/>
  <c r="CD33" i="1"/>
  <c r="CE33" i="1" s="1"/>
  <c r="CC33" i="1"/>
  <c r="BZ33" i="1"/>
  <c r="CA33" i="1" s="1"/>
  <c r="Q33" i="1" s="1"/>
  <c r="BY33" i="1"/>
  <c r="BW33" i="1"/>
  <c r="BX33" i="1" s="1"/>
  <c r="AF33" i="1" s="1"/>
  <c r="BV33" i="1"/>
  <c r="BT33" i="1"/>
  <c r="BU33" i="1" s="1"/>
  <c r="BS33" i="1"/>
  <c r="BP33" i="1"/>
  <c r="BQ33" i="1" s="1"/>
  <c r="BO33" i="1"/>
  <c r="BL33" i="1"/>
  <c r="BM33" i="1" s="1"/>
  <c r="BK33" i="1"/>
  <c r="BI33" i="1"/>
  <c r="BJ33" i="1" s="1"/>
  <c r="BH33" i="1"/>
  <c r="BF33" i="1"/>
  <c r="BG33" i="1" s="1"/>
  <c r="BE33" i="1"/>
  <c r="BC33" i="1"/>
  <c r="BD33" i="1" s="1"/>
  <c r="BB33" i="1"/>
  <c r="AY33" i="1"/>
  <c r="AZ33" i="1" s="1"/>
  <c r="N33" i="1" s="1"/>
  <c r="AX33" i="1"/>
  <c r="AV33" i="1"/>
  <c r="AW33" i="1" s="1"/>
  <c r="AU33" i="1"/>
  <c r="AS33" i="1"/>
  <c r="AT33" i="1" s="1"/>
  <c r="Z33" i="1" s="1"/>
  <c r="AR33" i="1"/>
  <c r="AO33" i="1"/>
  <c r="AP33" i="1" s="1"/>
  <c r="K33" i="1" s="1"/>
  <c r="AN33" i="1"/>
  <c r="AL33" i="1"/>
  <c r="AM33" i="1" s="1"/>
  <c r="U33" i="1" s="1"/>
  <c r="AK33" i="1"/>
  <c r="AI33" i="1"/>
  <c r="AJ33" i="1" s="1"/>
  <c r="T33" i="1" s="1"/>
  <c r="AH33" i="1"/>
  <c r="AG33" i="1"/>
  <c r="AA33" i="1"/>
  <c r="V33" i="1"/>
  <c r="D33" i="1"/>
  <c r="A33" i="1"/>
  <c r="DY32" i="1"/>
  <c r="DZ32" i="1" s="1"/>
  <c r="M32" i="1" s="1"/>
  <c r="DX32" i="1"/>
  <c r="DV32" i="1"/>
  <c r="DW32" i="1" s="1"/>
  <c r="Y32" i="1" s="1"/>
  <c r="DU32" i="1"/>
  <c r="DS32" i="1"/>
  <c r="DT32" i="1" s="1"/>
  <c r="DR32" i="1"/>
  <c r="DO32" i="1"/>
  <c r="DP32" i="1" s="1"/>
  <c r="P32" i="1" s="1"/>
  <c r="DN32" i="1"/>
  <c r="DL32" i="1"/>
  <c r="DM32" i="1" s="1"/>
  <c r="AE32" i="1" s="1"/>
  <c r="DK32" i="1"/>
  <c r="DI32" i="1"/>
  <c r="DJ32" i="1" s="1"/>
  <c r="AD32" i="1" s="1"/>
  <c r="DH32" i="1"/>
  <c r="DE32" i="1"/>
  <c r="DF32" i="1" s="1"/>
  <c r="L32" i="1" s="1"/>
  <c r="DD32" i="1"/>
  <c r="DB32" i="1"/>
  <c r="DC32" i="1" s="1"/>
  <c r="W32" i="1" s="1"/>
  <c r="DA32" i="1"/>
  <c r="CY32" i="1"/>
  <c r="CZ32" i="1" s="1"/>
  <c r="V32" i="1" s="1"/>
  <c r="CX32" i="1"/>
  <c r="CT32" i="1"/>
  <c r="CU32" i="1" s="1"/>
  <c r="O32" i="1" s="1"/>
  <c r="CS32" i="1"/>
  <c r="CQ32" i="1"/>
  <c r="CR32" i="1" s="1"/>
  <c r="AC32" i="1" s="1"/>
  <c r="CP32" i="1"/>
  <c r="CN32" i="1"/>
  <c r="CO32" i="1" s="1"/>
  <c r="AB32" i="1" s="1"/>
  <c r="CM32" i="1"/>
  <c r="CJ32" i="1"/>
  <c r="CK32" i="1" s="1"/>
  <c r="R32" i="1" s="1"/>
  <c r="CI32" i="1"/>
  <c r="CG32" i="1"/>
  <c r="CH32" i="1" s="1"/>
  <c r="AG32" i="1" s="1"/>
  <c r="CF32" i="1"/>
  <c r="CD32" i="1"/>
  <c r="CE32" i="1" s="1"/>
  <c r="CC32" i="1"/>
  <c r="BZ32" i="1"/>
  <c r="CA32" i="1" s="1"/>
  <c r="Q32" i="1" s="1"/>
  <c r="BY32" i="1"/>
  <c r="BW32" i="1"/>
  <c r="BX32" i="1" s="1"/>
  <c r="AF32" i="1" s="1"/>
  <c r="BV32" i="1"/>
  <c r="BT32" i="1"/>
  <c r="BU32" i="1" s="1"/>
  <c r="BS32" i="1"/>
  <c r="BP32" i="1"/>
  <c r="BQ32" i="1" s="1"/>
  <c r="S32" i="1" s="1"/>
  <c r="BO32" i="1"/>
  <c r="BL32" i="1"/>
  <c r="BM32" i="1" s="1"/>
  <c r="BK32" i="1"/>
  <c r="BI32" i="1"/>
  <c r="BJ32" i="1" s="1"/>
  <c r="BH32" i="1"/>
  <c r="BF32" i="1"/>
  <c r="BG32" i="1" s="1"/>
  <c r="BE32" i="1"/>
  <c r="BD32" i="1"/>
  <c r="BC32" i="1"/>
  <c r="BB32" i="1"/>
  <c r="AY32" i="1"/>
  <c r="AZ32" i="1" s="1"/>
  <c r="N32" i="1" s="1"/>
  <c r="I32" i="1" s="1"/>
  <c r="AX32" i="1"/>
  <c r="AV32" i="1"/>
  <c r="AW32" i="1" s="1"/>
  <c r="AA32" i="1" s="1"/>
  <c r="AU32" i="1"/>
  <c r="AS32" i="1"/>
  <c r="AT32" i="1" s="1"/>
  <c r="AR32" i="1"/>
  <c r="AO32" i="1"/>
  <c r="AP32" i="1" s="1"/>
  <c r="K32" i="1" s="1"/>
  <c r="AN32" i="1"/>
  <c r="AL32" i="1"/>
  <c r="AM32" i="1" s="1"/>
  <c r="U32" i="1" s="1"/>
  <c r="AK32" i="1"/>
  <c r="AI32" i="1"/>
  <c r="AJ32" i="1" s="1"/>
  <c r="T32" i="1" s="1"/>
  <c r="AH32" i="1"/>
  <c r="Z32" i="1"/>
  <c r="X32" i="1"/>
  <c r="D32" i="1"/>
  <c r="A32" i="1"/>
  <c r="DY31" i="1"/>
  <c r="DZ31" i="1" s="1"/>
  <c r="M31" i="1" s="1"/>
  <c r="DX31" i="1"/>
  <c r="DV31" i="1"/>
  <c r="DW31" i="1" s="1"/>
  <c r="Y31" i="1" s="1"/>
  <c r="DU31" i="1"/>
  <c r="DS31" i="1"/>
  <c r="DT31" i="1" s="1"/>
  <c r="X31" i="1" s="1"/>
  <c r="DR31" i="1"/>
  <c r="DO31" i="1"/>
  <c r="DP31" i="1" s="1"/>
  <c r="P31" i="1" s="1"/>
  <c r="DN31" i="1"/>
  <c r="DL31" i="1"/>
  <c r="DM31" i="1" s="1"/>
  <c r="AE31" i="1" s="1"/>
  <c r="DK31" i="1"/>
  <c r="DI31" i="1"/>
  <c r="DJ31" i="1" s="1"/>
  <c r="AD31" i="1" s="1"/>
  <c r="DH31" i="1"/>
  <c r="DE31" i="1"/>
  <c r="DF31" i="1" s="1"/>
  <c r="L31" i="1" s="1"/>
  <c r="DD31" i="1"/>
  <c r="DB31" i="1"/>
  <c r="DC31" i="1" s="1"/>
  <c r="DA31" i="1"/>
  <c r="CY31" i="1"/>
  <c r="CZ31" i="1" s="1"/>
  <c r="V31" i="1" s="1"/>
  <c r="CX31" i="1"/>
  <c r="CT31" i="1"/>
  <c r="CU31" i="1" s="1"/>
  <c r="O31" i="1" s="1"/>
  <c r="CS31" i="1"/>
  <c r="CQ31" i="1"/>
  <c r="CR31" i="1" s="1"/>
  <c r="AC31" i="1" s="1"/>
  <c r="CP31" i="1"/>
  <c r="CN31" i="1"/>
  <c r="CO31" i="1" s="1"/>
  <c r="AB31" i="1" s="1"/>
  <c r="CM31" i="1"/>
  <c r="CJ31" i="1"/>
  <c r="CK31" i="1" s="1"/>
  <c r="R31" i="1" s="1"/>
  <c r="CI31" i="1"/>
  <c r="CG31" i="1"/>
  <c r="CH31" i="1" s="1"/>
  <c r="AG31" i="1" s="1"/>
  <c r="CF31" i="1"/>
  <c r="CD31" i="1"/>
  <c r="CE31" i="1" s="1"/>
  <c r="CC31" i="1"/>
  <c r="BZ31" i="1"/>
  <c r="CA31" i="1" s="1"/>
  <c r="Q31" i="1" s="1"/>
  <c r="BY31" i="1"/>
  <c r="BW31" i="1"/>
  <c r="BX31" i="1" s="1"/>
  <c r="AF31" i="1" s="1"/>
  <c r="BV31" i="1"/>
  <c r="BT31" i="1"/>
  <c r="BU31" i="1" s="1"/>
  <c r="BS31" i="1"/>
  <c r="BP31" i="1"/>
  <c r="BQ31" i="1" s="1"/>
  <c r="BO31" i="1"/>
  <c r="BL31" i="1"/>
  <c r="BM31" i="1" s="1"/>
  <c r="S31" i="1" s="1"/>
  <c r="BK31" i="1"/>
  <c r="BI31" i="1"/>
  <c r="BJ31" i="1" s="1"/>
  <c r="BH31" i="1"/>
  <c r="BF31" i="1"/>
  <c r="BG31" i="1" s="1"/>
  <c r="BE31" i="1"/>
  <c r="BC31" i="1"/>
  <c r="BD31" i="1" s="1"/>
  <c r="BB31" i="1"/>
  <c r="AY31" i="1"/>
  <c r="AZ31" i="1" s="1"/>
  <c r="N31" i="1" s="1"/>
  <c r="AX31" i="1"/>
  <c r="AV31" i="1"/>
  <c r="AW31" i="1" s="1"/>
  <c r="AA31" i="1" s="1"/>
  <c r="AU31" i="1"/>
  <c r="AS31" i="1"/>
  <c r="AT31" i="1" s="1"/>
  <c r="Z31" i="1" s="1"/>
  <c r="AR31" i="1"/>
  <c r="AO31" i="1"/>
  <c r="AP31" i="1" s="1"/>
  <c r="K31" i="1" s="1"/>
  <c r="AN31" i="1"/>
  <c r="AM31" i="1"/>
  <c r="U31" i="1" s="1"/>
  <c r="AL31" i="1"/>
  <c r="AK31" i="1"/>
  <c r="AI31" i="1"/>
  <c r="AJ31" i="1" s="1"/>
  <c r="T31" i="1" s="1"/>
  <c r="AH31" i="1"/>
  <c r="W31" i="1"/>
  <c r="D31" i="1"/>
  <c r="A31" i="1"/>
  <c r="DY30" i="1"/>
  <c r="DZ30" i="1" s="1"/>
  <c r="DX30" i="1"/>
  <c r="DV30" i="1"/>
  <c r="DW30" i="1" s="1"/>
  <c r="Y30" i="1" s="1"/>
  <c r="DU30" i="1"/>
  <c r="DS30" i="1"/>
  <c r="DT30" i="1" s="1"/>
  <c r="X30" i="1" s="1"/>
  <c r="DR30" i="1"/>
  <c r="DO30" i="1"/>
  <c r="DP30" i="1" s="1"/>
  <c r="P30" i="1" s="1"/>
  <c r="DN30" i="1"/>
  <c r="DL30" i="1"/>
  <c r="DM30" i="1" s="1"/>
  <c r="AE30" i="1" s="1"/>
  <c r="DK30" i="1"/>
  <c r="DI30" i="1"/>
  <c r="DJ30" i="1" s="1"/>
  <c r="AD30" i="1" s="1"/>
  <c r="DH30" i="1"/>
  <c r="DE30" i="1"/>
  <c r="DF30" i="1" s="1"/>
  <c r="L30" i="1" s="1"/>
  <c r="DD30" i="1"/>
  <c r="DB30" i="1"/>
  <c r="DC30" i="1" s="1"/>
  <c r="W30" i="1" s="1"/>
  <c r="DA30" i="1"/>
  <c r="CY30" i="1"/>
  <c r="CZ30" i="1" s="1"/>
  <c r="CX30" i="1"/>
  <c r="CT30" i="1"/>
  <c r="CU30" i="1" s="1"/>
  <c r="O30" i="1" s="1"/>
  <c r="CS30" i="1"/>
  <c r="CQ30" i="1"/>
  <c r="CR30" i="1" s="1"/>
  <c r="AC30" i="1" s="1"/>
  <c r="CP30" i="1"/>
  <c r="CN30" i="1"/>
  <c r="CO30" i="1" s="1"/>
  <c r="AB30" i="1" s="1"/>
  <c r="CM30" i="1"/>
  <c r="CJ30" i="1"/>
  <c r="CK30" i="1" s="1"/>
  <c r="R30" i="1" s="1"/>
  <c r="CI30" i="1"/>
  <c r="CG30" i="1"/>
  <c r="CH30" i="1" s="1"/>
  <c r="AG30" i="1" s="1"/>
  <c r="CF30" i="1"/>
  <c r="CD30" i="1"/>
  <c r="CE30" i="1" s="1"/>
  <c r="CC30" i="1"/>
  <c r="BZ30" i="1"/>
  <c r="CA30" i="1" s="1"/>
  <c r="Q30" i="1" s="1"/>
  <c r="BY30" i="1"/>
  <c r="BW30" i="1"/>
  <c r="BX30" i="1" s="1"/>
  <c r="AF30" i="1" s="1"/>
  <c r="BV30" i="1"/>
  <c r="BT30" i="1"/>
  <c r="BU30" i="1" s="1"/>
  <c r="BS30" i="1"/>
  <c r="BP30" i="1"/>
  <c r="BQ30" i="1" s="1"/>
  <c r="BO30" i="1"/>
  <c r="BL30" i="1"/>
  <c r="BM30" i="1" s="1"/>
  <c r="BK30" i="1"/>
  <c r="BI30" i="1"/>
  <c r="BJ30" i="1" s="1"/>
  <c r="BH30" i="1"/>
  <c r="BF30" i="1"/>
  <c r="BG30" i="1" s="1"/>
  <c r="BE30" i="1"/>
  <c r="BC30" i="1"/>
  <c r="BD30" i="1" s="1"/>
  <c r="BB30" i="1"/>
  <c r="AY30" i="1"/>
  <c r="AZ30" i="1" s="1"/>
  <c r="N30" i="1" s="1"/>
  <c r="AX30" i="1"/>
  <c r="AW30" i="1"/>
  <c r="AA30" i="1" s="1"/>
  <c r="AV30" i="1"/>
  <c r="AU30" i="1"/>
  <c r="AS30" i="1"/>
  <c r="AT30" i="1" s="1"/>
  <c r="Z30" i="1" s="1"/>
  <c r="AR30" i="1"/>
  <c r="AO30" i="1"/>
  <c r="AP30" i="1" s="1"/>
  <c r="K30" i="1" s="1"/>
  <c r="AN30" i="1"/>
  <c r="AL30" i="1"/>
  <c r="AM30" i="1" s="1"/>
  <c r="U30" i="1" s="1"/>
  <c r="AK30" i="1"/>
  <c r="AI30" i="1"/>
  <c r="AJ30" i="1" s="1"/>
  <c r="T30" i="1" s="1"/>
  <c r="AH30" i="1"/>
  <c r="V30" i="1"/>
  <c r="M30" i="1"/>
  <c r="C30" i="1"/>
  <c r="A30" i="1"/>
  <c r="DY29" i="1"/>
  <c r="DZ29" i="1" s="1"/>
  <c r="M29" i="1" s="1"/>
  <c r="DX29" i="1"/>
  <c r="DV29" i="1"/>
  <c r="DW29" i="1" s="1"/>
  <c r="Y29" i="1" s="1"/>
  <c r="DU29" i="1"/>
  <c r="DS29" i="1"/>
  <c r="DT29" i="1" s="1"/>
  <c r="X29" i="1" s="1"/>
  <c r="DR29" i="1"/>
  <c r="DO29" i="1"/>
  <c r="DP29" i="1" s="1"/>
  <c r="P29" i="1" s="1"/>
  <c r="DN29" i="1"/>
  <c r="DL29" i="1"/>
  <c r="DM29" i="1" s="1"/>
  <c r="AE29" i="1" s="1"/>
  <c r="DK29" i="1"/>
  <c r="DI29" i="1"/>
  <c r="DJ29" i="1" s="1"/>
  <c r="AD29" i="1" s="1"/>
  <c r="DH29" i="1"/>
  <c r="DE29" i="1"/>
  <c r="DF29" i="1" s="1"/>
  <c r="L29" i="1" s="1"/>
  <c r="DD29" i="1"/>
  <c r="DB29" i="1"/>
  <c r="DC29" i="1" s="1"/>
  <c r="W29" i="1" s="1"/>
  <c r="DA29" i="1"/>
  <c r="CY29" i="1"/>
  <c r="CZ29" i="1" s="1"/>
  <c r="V29" i="1" s="1"/>
  <c r="CX29" i="1"/>
  <c r="CT29" i="1"/>
  <c r="CU29" i="1" s="1"/>
  <c r="O29" i="1" s="1"/>
  <c r="CS29" i="1"/>
  <c r="CR29" i="1"/>
  <c r="AC29" i="1" s="1"/>
  <c r="CQ29" i="1"/>
  <c r="CP29" i="1"/>
  <c r="CN29" i="1"/>
  <c r="CO29" i="1" s="1"/>
  <c r="AB29" i="1" s="1"/>
  <c r="CM29" i="1"/>
  <c r="CJ29" i="1"/>
  <c r="CK29" i="1" s="1"/>
  <c r="R29" i="1" s="1"/>
  <c r="CI29" i="1"/>
  <c r="CG29" i="1"/>
  <c r="CH29" i="1" s="1"/>
  <c r="AG29" i="1" s="1"/>
  <c r="CF29" i="1"/>
  <c r="CD29" i="1"/>
  <c r="CE29" i="1" s="1"/>
  <c r="CC29" i="1"/>
  <c r="BZ29" i="1"/>
  <c r="CA29" i="1" s="1"/>
  <c r="Q29" i="1" s="1"/>
  <c r="BY29" i="1"/>
  <c r="BW29" i="1"/>
  <c r="BX29" i="1" s="1"/>
  <c r="AF29" i="1" s="1"/>
  <c r="BV29" i="1"/>
  <c r="BT29" i="1"/>
  <c r="BU29" i="1" s="1"/>
  <c r="BS29" i="1"/>
  <c r="BP29" i="1"/>
  <c r="BQ29" i="1" s="1"/>
  <c r="BO29" i="1"/>
  <c r="BL29" i="1"/>
  <c r="BM29" i="1" s="1"/>
  <c r="BK29" i="1"/>
  <c r="BI29" i="1"/>
  <c r="BJ29" i="1" s="1"/>
  <c r="BH29" i="1"/>
  <c r="BF29" i="1"/>
  <c r="BG29" i="1" s="1"/>
  <c r="BE29" i="1"/>
  <c r="BC29" i="1"/>
  <c r="BD29" i="1" s="1"/>
  <c r="BB29" i="1"/>
  <c r="AY29" i="1"/>
  <c r="AZ29" i="1" s="1"/>
  <c r="N29" i="1" s="1"/>
  <c r="AX29" i="1"/>
  <c r="AV29" i="1"/>
  <c r="AW29" i="1" s="1"/>
  <c r="AA29" i="1" s="1"/>
  <c r="AU29" i="1"/>
  <c r="AS29" i="1"/>
  <c r="AT29" i="1" s="1"/>
  <c r="AR29" i="1"/>
  <c r="AO29" i="1"/>
  <c r="AP29" i="1" s="1"/>
  <c r="K29" i="1" s="1"/>
  <c r="AN29" i="1"/>
  <c r="AL29" i="1"/>
  <c r="AM29" i="1" s="1"/>
  <c r="U29" i="1" s="1"/>
  <c r="AK29" i="1"/>
  <c r="AI29" i="1"/>
  <c r="AJ29" i="1" s="1"/>
  <c r="T29" i="1" s="1"/>
  <c r="AH29" i="1"/>
  <c r="Z29" i="1"/>
  <c r="D29" i="1"/>
  <c r="A29" i="1"/>
  <c r="DY28" i="1"/>
  <c r="DZ28" i="1" s="1"/>
  <c r="M28" i="1" s="1"/>
  <c r="DX28" i="1"/>
  <c r="DV28" i="1"/>
  <c r="DW28" i="1" s="1"/>
  <c r="Y28" i="1" s="1"/>
  <c r="DU28" i="1"/>
  <c r="DS28" i="1"/>
  <c r="DT28" i="1" s="1"/>
  <c r="X28" i="1" s="1"/>
  <c r="DR28" i="1"/>
  <c r="DO28" i="1"/>
  <c r="DP28" i="1" s="1"/>
  <c r="P28" i="1" s="1"/>
  <c r="DN28" i="1"/>
  <c r="DL28" i="1"/>
  <c r="DM28" i="1" s="1"/>
  <c r="AE28" i="1" s="1"/>
  <c r="DK28" i="1"/>
  <c r="DI28" i="1"/>
  <c r="DJ28" i="1" s="1"/>
  <c r="AD28" i="1" s="1"/>
  <c r="DH28" i="1"/>
  <c r="DE28" i="1"/>
  <c r="DF28" i="1" s="1"/>
  <c r="L28" i="1" s="1"/>
  <c r="I28" i="1" s="1"/>
  <c r="DD28" i="1"/>
  <c r="DB28" i="1"/>
  <c r="DC28" i="1" s="1"/>
  <c r="W28" i="1" s="1"/>
  <c r="DA28" i="1"/>
  <c r="CY28" i="1"/>
  <c r="CZ28" i="1" s="1"/>
  <c r="V28" i="1" s="1"/>
  <c r="CX28" i="1"/>
  <c r="CT28" i="1"/>
  <c r="CU28" i="1" s="1"/>
  <c r="O28" i="1" s="1"/>
  <c r="CS28" i="1"/>
  <c r="CQ28" i="1"/>
  <c r="CR28" i="1" s="1"/>
  <c r="AC28" i="1" s="1"/>
  <c r="CP28" i="1"/>
  <c r="CN28" i="1"/>
  <c r="CO28" i="1" s="1"/>
  <c r="AB28" i="1" s="1"/>
  <c r="CM28" i="1"/>
  <c r="CJ28" i="1"/>
  <c r="CK28" i="1" s="1"/>
  <c r="R28" i="1" s="1"/>
  <c r="CI28" i="1"/>
  <c r="CG28" i="1"/>
  <c r="CH28" i="1" s="1"/>
  <c r="AG28" i="1" s="1"/>
  <c r="CF28" i="1"/>
  <c r="CD28" i="1"/>
  <c r="CE28" i="1" s="1"/>
  <c r="CC28" i="1"/>
  <c r="BZ28" i="1"/>
  <c r="CA28" i="1" s="1"/>
  <c r="Q28" i="1" s="1"/>
  <c r="BY28" i="1"/>
  <c r="BW28" i="1"/>
  <c r="BX28" i="1" s="1"/>
  <c r="AF28" i="1" s="1"/>
  <c r="BV28" i="1"/>
  <c r="BT28" i="1"/>
  <c r="BU28" i="1" s="1"/>
  <c r="BS28" i="1"/>
  <c r="BP28" i="1"/>
  <c r="BQ28" i="1" s="1"/>
  <c r="BO28" i="1"/>
  <c r="BL28" i="1"/>
  <c r="BM28" i="1" s="1"/>
  <c r="S28" i="1" s="1"/>
  <c r="BK28" i="1"/>
  <c r="BI28" i="1"/>
  <c r="BJ28" i="1" s="1"/>
  <c r="BH28" i="1"/>
  <c r="BF28" i="1"/>
  <c r="BG28" i="1" s="1"/>
  <c r="BE28" i="1"/>
  <c r="BC28" i="1"/>
  <c r="BD28" i="1" s="1"/>
  <c r="BB28" i="1"/>
  <c r="AY28" i="1"/>
  <c r="AZ28" i="1" s="1"/>
  <c r="N28" i="1" s="1"/>
  <c r="AX28" i="1"/>
  <c r="AV28" i="1"/>
  <c r="AW28" i="1" s="1"/>
  <c r="AU28" i="1"/>
  <c r="AS28" i="1"/>
  <c r="AT28" i="1" s="1"/>
  <c r="Z28" i="1" s="1"/>
  <c r="AR28" i="1"/>
  <c r="AO28" i="1"/>
  <c r="AP28" i="1" s="1"/>
  <c r="K28" i="1" s="1"/>
  <c r="AN28" i="1"/>
  <c r="AM28" i="1"/>
  <c r="U28" i="1" s="1"/>
  <c r="AL28" i="1"/>
  <c r="AK28" i="1"/>
  <c r="AI28" i="1"/>
  <c r="AJ28" i="1" s="1"/>
  <c r="T28" i="1" s="1"/>
  <c r="AH28" i="1"/>
  <c r="AA28" i="1"/>
  <c r="D28" i="1"/>
  <c r="A28" i="1"/>
  <c r="DY27" i="1"/>
  <c r="DZ27" i="1" s="1"/>
  <c r="M27" i="1" s="1"/>
  <c r="DX27" i="1"/>
  <c r="DV27" i="1"/>
  <c r="DW27" i="1" s="1"/>
  <c r="Y27" i="1" s="1"/>
  <c r="DU27" i="1"/>
  <c r="DS27" i="1"/>
  <c r="DT27" i="1" s="1"/>
  <c r="DR27" i="1"/>
  <c r="DO27" i="1"/>
  <c r="DP27" i="1" s="1"/>
  <c r="P27" i="1" s="1"/>
  <c r="DN27" i="1"/>
  <c r="DL27" i="1"/>
  <c r="DM27" i="1" s="1"/>
  <c r="AE27" i="1" s="1"/>
  <c r="DK27" i="1"/>
  <c r="DI27" i="1"/>
  <c r="DJ27" i="1" s="1"/>
  <c r="AD27" i="1" s="1"/>
  <c r="DH27" i="1"/>
  <c r="DE27" i="1"/>
  <c r="DF27" i="1" s="1"/>
  <c r="L27" i="1" s="1"/>
  <c r="DD27" i="1"/>
  <c r="DB27" i="1"/>
  <c r="DC27" i="1" s="1"/>
  <c r="W27" i="1" s="1"/>
  <c r="DA27" i="1"/>
  <c r="CY27" i="1"/>
  <c r="CZ27" i="1" s="1"/>
  <c r="V27" i="1" s="1"/>
  <c r="CX27" i="1"/>
  <c r="CT27" i="1"/>
  <c r="CU27" i="1" s="1"/>
  <c r="O27" i="1" s="1"/>
  <c r="CS27" i="1"/>
  <c r="CQ27" i="1"/>
  <c r="CR27" i="1" s="1"/>
  <c r="AC27" i="1" s="1"/>
  <c r="CP27" i="1"/>
  <c r="CN27" i="1"/>
  <c r="CO27" i="1" s="1"/>
  <c r="CM27" i="1"/>
  <c r="CJ27" i="1"/>
  <c r="CK27" i="1" s="1"/>
  <c r="R27" i="1" s="1"/>
  <c r="CI27" i="1"/>
  <c r="CG27" i="1"/>
  <c r="CH27" i="1" s="1"/>
  <c r="AG27" i="1" s="1"/>
  <c r="CF27" i="1"/>
  <c r="CD27" i="1"/>
  <c r="CE27" i="1" s="1"/>
  <c r="CC27" i="1"/>
  <c r="BZ27" i="1"/>
  <c r="CA27" i="1" s="1"/>
  <c r="Q27" i="1" s="1"/>
  <c r="BY27" i="1"/>
  <c r="BW27" i="1"/>
  <c r="BX27" i="1" s="1"/>
  <c r="AF27" i="1" s="1"/>
  <c r="BV27" i="1"/>
  <c r="BT27" i="1"/>
  <c r="BU27" i="1" s="1"/>
  <c r="BS27" i="1"/>
  <c r="BP27" i="1"/>
  <c r="BQ27" i="1" s="1"/>
  <c r="BO27" i="1"/>
  <c r="BL27" i="1"/>
  <c r="BM27" i="1" s="1"/>
  <c r="BK27" i="1"/>
  <c r="BI27" i="1"/>
  <c r="BJ27" i="1" s="1"/>
  <c r="BH27" i="1"/>
  <c r="BF27" i="1"/>
  <c r="BG27" i="1" s="1"/>
  <c r="BE27" i="1"/>
  <c r="BC27" i="1"/>
  <c r="BD27" i="1" s="1"/>
  <c r="BB27" i="1"/>
  <c r="AY27" i="1"/>
  <c r="AZ27" i="1" s="1"/>
  <c r="N27" i="1" s="1"/>
  <c r="AX27" i="1"/>
  <c r="AV27" i="1"/>
  <c r="AW27" i="1" s="1"/>
  <c r="AA27" i="1" s="1"/>
  <c r="AU27" i="1"/>
  <c r="AS27" i="1"/>
  <c r="AT27" i="1" s="1"/>
  <c r="Z27" i="1" s="1"/>
  <c r="AR27" i="1"/>
  <c r="AO27" i="1"/>
  <c r="AP27" i="1" s="1"/>
  <c r="K27" i="1" s="1"/>
  <c r="AN27" i="1"/>
  <c r="AL27" i="1"/>
  <c r="AM27" i="1" s="1"/>
  <c r="U27" i="1" s="1"/>
  <c r="AK27" i="1"/>
  <c r="AJ27" i="1"/>
  <c r="T27" i="1" s="1"/>
  <c r="AI27" i="1"/>
  <c r="AH27" i="1"/>
  <c r="AB27" i="1"/>
  <c r="X27" i="1"/>
  <c r="D27" i="1"/>
  <c r="A27" i="1"/>
  <c r="DY26" i="1"/>
  <c r="DZ26" i="1" s="1"/>
  <c r="M26" i="1" s="1"/>
  <c r="DX26" i="1"/>
  <c r="DV26" i="1"/>
  <c r="DW26" i="1" s="1"/>
  <c r="Y26" i="1" s="1"/>
  <c r="DU26" i="1"/>
  <c r="DS26" i="1"/>
  <c r="DT26" i="1" s="1"/>
  <c r="X26" i="1" s="1"/>
  <c r="DR26" i="1"/>
  <c r="DO26" i="1"/>
  <c r="DP26" i="1" s="1"/>
  <c r="P26" i="1" s="1"/>
  <c r="DN26" i="1"/>
  <c r="DL26" i="1"/>
  <c r="DM26" i="1" s="1"/>
  <c r="AE26" i="1" s="1"/>
  <c r="DK26" i="1"/>
  <c r="DI26" i="1"/>
  <c r="DJ26" i="1" s="1"/>
  <c r="AD26" i="1" s="1"/>
  <c r="DH26" i="1"/>
  <c r="DE26" i="1"/>
  <c r="DF26" i="1" s="1"/>
  <c r="L26" i="1" s="1"/>
  <c r="DD26" i="1"/>
  <c r="DB26" i="1"/>
  <c r="DC26" i="1" s="1"/>
  <c r="W26" i="1" s="1"/>
  <c r="DA26" i="1"/>
  <c r="CY26" i="1"/>
  <c r="CZ26" i="1" s="1"/>
  <c r="CX26" i="1"/>
  <c r="CU26" i="1"/>
  <c r="O26" i="1" s="1"/>
  <c r="CT26" i="1"/>
  <c r="CS26" i="1"/>
  <c r="CQ26" i="1"/>
  <c r="CR26" i="1" s="1"/>
  <c r="AC26" i="1" s="1"/>
  <c r="CP26" i="1"/>
  <c r="CN26" i="1"/>
  <c r="CO26" i="1" s="1"/>
  <c r="AB26" i="1" s="1"/>
  <c r="CM26" i="1"/>
  <c r="CJ26" i="1"/>
  <c r="CK26" i="1" s="1"/>
  <c r="CI26" i="1"/>
  <c r="CG26" i="1"/>
  <c r="CH26" i="1" s="1"/>
  <c r="AG26" i="1" s="1"/>
  <c r="CF26" i="1"/>
  <c r="CD26" i="1"/>
  <c r="CE26" i="1" s="1"/>
  <c r="CC26" i="1"/>
  <c r="BZ26" i="1"/>
  <c r="CA26" i="1" s="1"/>
  <c r="Q26" i="1" s="1"/>
  <c r="BY26" i="1"/>
  <c r="BW26" i="1"/>
  <c r="BX26" i="1" s="1"/>
  <c r="AF26" i="1" s="1"/>
  <c r="BV26" i="1"/>
  <c r="BT26" i="1"/>
  <c r="BU26" i="1" s="1"/>
  <c r="BS26" i="1"/>
  <c r="BP26" i="1"/>
  <c r="BQ26" i="1" s="1"/>
  <c r="BO26" i="1"/>
  <c r="BL26" i="1"/>
  <c r="BM26" i="1" s="1"/>
  <c r="BK26" i="1"/>
  <c r="BI26" i="1"/>
  <c r="BJ26" i="1" s="1"/>
  <c r="BH26" i="1"/>
  <c r="BF26" i="1"/>
  <c r="BG26" i="1" s="1"/>
  <c r="BE26" i="1"/>
  <c r="BC26" i="1"/>
  <c r="BD26" i="1" s="1"/>
  <c r="BB26" i="1"/>
  <c r="AY26" i="1"/>
  <c r="AZ26" i="1" s="1"/>
  <c r="N26" i="1" s="1"/>
  <c r="AX26" i="1"/>
  <c r="AV26" i="1"/>
  <c r="AW26" i="1" s="1"/>
  <c r="AA26" i="1" s="1"/>
  <c r="AU26" i="1"/>
  <c r="AS26" i="1"/>
  <c r="AT26" i="1" s="1"/>
  <c r="Z26" i="1" s="1"/>
  <c r="AR26" i="1"/>
  <c r="AO26" i="1"/>
  <c r="AP26" i="1" s="1"/>
  <c r="K26" i="1" s="1"/>
  <c r="AN26" i="1"/>
  <c r="AL26" i="1"/>
  <c r="AM26" i="1" s="1"/>
  <c r="U26" i="1" s="1"/>
  <c r="AK26" i="1"/>
  <c r="AI26" i="1"/>
  <c r="AJ26" i="1" s="1"/>
  <c r="T26" i="1" s="1"/>
  <c r="AH26" i="1"/>
  <c r="V26" i="1"/>
  <c r="R26" i="1"/>
  <c r="C26" i="1"/>
  <c r="A26" i="1"/>
  <c r="DY25" i="1"/>
  <c r="DZ25" i="1" s="1"/>
  <c r="M25" i="1" s="1"/>
  <c r="DX25" i="1"/>
  <c r="DV25" i="1"/>
  <c r="DW25" i="1" s="1"/>
  <c r="Y25" i="1" s="1"/>
  <c r="DU25" i="1"/>
  <c r="DS25" i="1"/>
  <c r="DT25" i="1" s="1"/>
  <c r="X25" i="1" s="1"/>
  <c r="DR25" i="1"/>
  <c r="DO25" i="1"/>
  <c r="DP25" i="1" s="1"/>
  <c r="P25" i="1" s="1"/>
  <c r="DN25" i="1"/>
  <c r="DL25" i="1"/>
  <c r="DM25" i="1" s="1"/>
  <c r="AE25" i="1" s="1"/>
  <c r="DK25" i="1"/>
  <c r="DI25" i="1"/>
  <c r="DJ25" i="1" s="1"/>
  <c r="AD25" i="1" s="1"/>
  <c r="DH25" i="1"/>
  <c r="DE25" i="1"/>
  <c r="DF25" i="1" s="1"/>
  <c r="L25" i="1" s="1"/>
  <c r="DD25" i="1"/>
  <c r="DB25" i="1"/>
  <c r="DC25" i="1" s="1"/>
  <c r="W25" i="1" s="1"/>
  <c r="DA25" i="1"/>
  <c r="CY25" i="1"/>
  <c r="CZ25" i="1" s="1"/>
  <c r="CX25" i="1"/>
  <c r="CT25" i="1"/>
  <c r="CU25" i="1" s="1"/>
  <c r="O25" i="1" s="1"/>
  <c r="CS25" i="1"/>
  <c r="CQ25" i="1"/>
  <c r="CR25" i="1" s="1"/>
  <c r="AC25" i="1" s="1"/>
  <c r="CP25" i="1"/>
  <c r="CN25" i="1"/>
  <c r="CO25" i="1" s="1"/>
  <c r="AB25" i="1" s="1"/>
  <c r="CM25" i="1"/>
  <c r="CJ25" i="1"/>
  <c r="CK25" i="1" s="1"/>
  <c r="R25" i="1" s="1"/>
  <c r="CI25" i="1"/>
  <c r="CG25" i="1"/>
  <c r="CH25" i="1" s="1"/>
  <c r="AG25" i="1" s="1"/>
  <c r="CF25" i="1"/>
  <c r="CD25" i="1"/>
  <c r="CE25" i="1" s="1"/>
  <c r="CC25" i="1"/>
  <c r="BZ25" i="1"/>
  <c r="CA25" i="1" s="1"/>
  <c r="Q25" i="1" s="1"/>
  <c r="BY25" i="1"/>
  <c r="BW25" i="1"/>
  <c r="BX25" i="1" s="1"/>
  <c r="AF25" i="1" s="1"/>
  <c r="BV25" i="1"/>
  <c r="BT25" i="1"/>
  <c r="BU25" i="1" s="1"/>
  <c r="BS25" i="1"/>
  <c r="BP25" i="1"/>
  <c r="BQ25" i="1" s="1"/>
  <c r="BO25" i="1"/>
  <c r="BL25" i="1"/>
  <c r="BM25" i="1" s="1"/>
  <c r="BK25" i="1"/>
  <c r="BI25" i="1"/>
  <c r="BJ25" i="1" s="1"/>
  <c r="BH25" i="1"/>
  <c r="BF25" i="1"/>
  <c r="BG25" i="1" s="1"/>
  <c r="BE25" i="1"/>
  <c r="BC25" i="1"/>
  <c r="BD25" i="1" s="1"/>
  <c r="BB25" i="1"/>
  <c r="AY25" i="1"/>
  <c r="AZ25" i="1" s="1"/>
  <c r="N25" i="1" s="1"/>
  <c r="AX25" i="1"/>
  <c r="AV25" i="1"/>
  <c r="AW25" i="1" s="1"/>
  <c r="AA25" i="1" s="1"/>
  <c r="AU25" i="1"/>
  <c r="AS25" i="1"/>
  <c r="AT25" i="1" s="1"/>
  <c r="Z25" i="1" s="1"/>
  <c r="AR25" i="1"/>
  <c r="AO25" i="1"/>
  <c r="AP25" i="1" s="1"/>
  <c r="K25" i="1" s="1"/>
  <c r="AN25" i="1"/>
  <c r="AL25" i="1"/>
  <c r="AM25" i="1" s="1"/>
  <c r="U25" i="1" s="1"/>
  <c r="AK25" i="1"/>
  <c r="AI25" i="1"/>
  <c r="AJ25" i="1" s="1"/>
  <c r="T25" i="1" s="1"/>
  <c r="AH25" i="1"/>
  <c r="V25" i="1"/>
  <c r="D25" i="1"/>
  <c r="A25" i="1"/>
  <c r="DZ24" i="1"/>
  <c r="DY24" i="1"/>
  <c r="DX24" i="1"/>
  <c r="DV24" i="1"/>
  <c r="DW24" i="1" s="1"/>
  <c r="Y24" i="1" s="1"/>
  <c r="DU24" i="1"/>
  <c r="DS24" i="1"/>
  <c r="DT24" i="1" s="1"/>
  <c r="DR24" i="1"/>
  <c r="DO24" i="1"/>
  <c r="DP24" i="1" s="1"/>
  <c r="P24" i="1" s="1"/>
  <c r="DN24" i="1"/>
  <c r="DL24" i="1"/>
  <c r="DM24" i="1" s="1"/>
  <c r="AE24" i="1" s="1"/>
  <c r="DK24" i="1"/>
  <c r="DI24" i="1"/>
  <c r="DJ24" i="1" s="1"/>
  <c r="AD24" i="1" s="1"/>
  <c r="DH24" i="1"/>
  <c r="DE24" i="1"/>
  <c r="DF24" i="1" s="1"/>
  <c r="L24" i="1" s="1"/>
  <c r="DD24" i="1"/>
  <c r="DB24" i="1"/>
  <c r="DC24" i="1" s="1"/>
  <c r="W24" i="1" s="1"/>
  <c r="DA24" i="1"/>
  <c r="CY24" i="1"/>
  <c r="CZ24" i="1" s="1"/>
  <c r="V24" i="1" s="1"/>
  <c r="CX24" i="1"/>
  <c r="CT24" i="1"/>
  <c r="CU24" i="1" s="1"/>
  <c r="O24" i="1" s="1"/>
  <c r="CS24" i="1"/>
  <c r="CQ24" i="1"/>
  <c r="CR24" i="1" s="1"/>
  <c r="AC24" i="1" s="1"/>
  <c r="CP24" i="1"/>
  <c r="CN24" i="1"/>
  <c r="CO24" i="1" s="1"/>
  <c r="AB24" i="1" s="1"/>
  <c r="CM24" i="1"/>
  <c r="CJ24" i="1"/>
  <c r="CK24" i="1" s="1"/>
  <c r="R24" i="1" s="1"/>
  <c r="CI24" i="1"/>
  <c r="CG24" i="1"/>
  <c r="CH24" i="1" s="1"/>
  <c r="AG24" i="1" s="1"/>
  <c r="CF24" i="1"/>
  <c r="CD24" i="1"/>
  <c r="CE24" i="1" s="1"/>
  <c r="CC24" i="1"/>
  <c r="CA24" i="1"/>
  <c r="Q24" i="1" s="1"/>
  <c r="BZ24" i="1"/>
  <c r="BY24" i="1"/>
  <c r="BW24" i="1"/>
  <c r="BX24" i="1" s="1"/>
  <c r="AF24" i="1" s="1"/>
  <c r="BV24" i="1"/>
  <c r="BT24" i="1"/>
  <c r="BU24" i="1" s="1"/>
  <c r="BS24" i="1"/>
  <c r="BP24" i="1"/>
  <c r="BQ24" i="1" s="1"/>
  <c r="BO24" i="1"/>
  <c r="BL24" i="1"/>
  <c r="BM24" i="1" s="1"/>
  <c r="BK24" i="1"/>
  <c r="BI24" i="1"/>
  <c r="BJ24" i="1" s="1"/>
  <c r="BH24" i="1"/>
  <c r="BF24" i="1"/>
  <c r="BG24" i="1" s="1"/>
  <c r="BE24" i="1"/>
  <c r="BC24" i="1"/>
  <c r="BD24" i="1" s="1"/>
  <c r="BB24" i="1"/>
  <c r="AY24" i="1"/>
  <c r="AZ24" i="1" s="1"/>
  <c r="N24" i="1" s="1"/>
  <c r="AX24" i="1"/>
  <c r="AV24" i="1"/>
  <c r="AW24" i="1" s="1"/>
  <c r="AA24" i="1" s="1"/>
  <c r="AU24" i="1"/>
  <c r="AS24" i="1"/>
  <c r="AT24" i="1" s="1"/>
  <c r="Z24" i="1" s="1"/>
  <c r="AR24" i="1"/>
  <c r="AO24" i="1"/>
  <c r="AP24" i="1" s="1"/>
  <c r="K24" i="1" s="1"/>
  <c r="AN24" i="1"/>
  <c r="AL24" i="1"/>
  <c r="AM24" i="1" s="1"/>
  <c r="U24" i="1" s="1"/>
  <c r="AK24" i="1"/>
  <c r="AI24" i="1"/>
  <c r="AJ24" i="1" s="1"/>
  <c r="T24" i="1" s="1"/>
  <c r="AH24" i="1"/>
  <c r="X24" i="1"/>
  <c r="M24" i="1"/>
  <c r="C24" i="1"/>
  <c r="A24" i="1"/>
  <c r="DY23" i="1"/>
  <c r="DZ23" i="1" s="1"/>
  <c r="M23" i="1" s="1"/>
  <c r="DX23" i="1"/>
  <c r="DV23" i="1"/>
  <c r="DW23" i="1" s="1"/>
  <c r="Y23" i="1" s="1"/>
  <c r="DU23" i="1"/>
  <c r="DS23" i="1"/>
  <c r="DT23" i="1" s="1"/>
  <c r="X23" i="1" s="1"/>
  <c r="DR23" i="1"/>
  <c r="DO23" i="1"/>
  <c r="DP23" i="1" s="1"/>
  <c r="DN23" i="1"/>
  <c r="DL23" i="1"/>
  <c r="DM23" i="1" s="1"/>
  <c r="AE23" i="1" s="1"/>
  <c r="DK23" i="1"/>
  <c r="DI23" i="1"/>
  <c r="DJ23" i="1" s="1"/>
  <c r="AD23" i="1" s="1"/>
  <c r="DH23" i="1"/>
  <c r="DE23" i="1"/>
  <c r="DF23" i="1" s="1"/>
  <c r="L23" i="1" s="1"/>
  <c r="DD23" i="1"/>
  <c r="DB23" i="1"/>
  <c r="DC23" i="1" s="1"/>
  <c r="W23" i="1" s="1"/>
  <c r="DA23" i="1"/>
  <c r="CY23" i="1"/>
  <c r="CZ23" i="1" s="1"/>
  <c r="V23" i="1" s="1"/>
  <c r="CX23" i="1"/>
  <c r="CT23" i="1"/>
  <c r="CU23" i="1" s="1"/>
  <c r="O23" i="1" s="1"/>
  <c r="CS23" i="1"/>
  <c r="CQ23" i="1"/>
  <c r="CR23" i="1" s="1"/>
  <c r="AC23" i="1" s="1"/>
  <c r="CP23" i="1"/>
  <c r="CN23" i="1"/>
  <c r="CO23" i="1" s="1"/>
  <c r="CM23" i="1"/>
  <c r="CK23" i="1"/>
  <c r="R23" i="1" s="1"/>
  <c r="CJ23" i="1"/>
  <c r="CI23" i="1"/>
  <c r="CG23" i="1"/>
  <c r="CH23" i="1" s="1"/>
  <c r="AG23" i="1" s="1"/>
  <c r="CF23" i="1"/>
  <c r="CD23" i="1"/>
  <c r="CE23" i="1" s="1"/>
  <c r="CC23" i="1"/>
  <c r="BZ23" i="1"/>
  <c r="CA23" i="1" s="1"/>
  <c r="Q23" i="1" s="1"/>
  <c r="BY23" i="1"/>
  <c r="BW23" i="1"/>
  <c r="BX23" i="1" s="1"/>
  <c r="AF23" i="1" s="1"/>
  <c r="BV23" i="1"/>
  <c r="BT23" i="1"/>
  <c r="BU23" i="1" s="1"/>
  <c r="BS23" i="1"/>
  <c r="BP23" i="1"/>
  <c r="BQ23" i="1" s="1"/>
  <c r="BO23" i="1"/>
  <c r="BL23" i="1"/>
  <c r="BM23" i="1" s="1"/>
  <c r="BK23" i="1"/>
  <c r="BI23" i="1"/>
  <c r="BJ23" i="1" s="1"/>
  <c r="BH23" i="1"/>
  <c r="BF23" i="1"/>
  <c r="BG23" i="1" s="1"/>
  <c r="BE23" i="1"/>
  <c r="BC23" i="1"/>
  <c r="BD23" i="1" s="1"/>
  <c r="BB23" i="1"/>
  <c r="AY23" i="1"/>
  <c r="AZ23" i="1" s="1"/>
  <c r="N23" i="1" s="1"/>
  <c r="AX23" i="1"/>
  <c r="AV23" i="1"/>
  <c r="AW23" i="1" s="1"/>
  <c r="AA23" i="1" s="1"/>
  <c r="AU23" i="1"/>
  <c r="AT23" i="1"/>
  <c r="Z23" i="1" s="1"/>
  <c r="AS23" i="1"/>
  <c r="AR23" i="1"/>
  <c r="AO23" i="1"/>
  <c r="AP23" i="1" s="1"/>
  <c r="K23" i="1" s="1"/>
  <c r="AN23" i="1"/>
  <c r="AL23" i="1"/>
  <c r="AM23" i="1" s="1"/>
  <c r="U23" i="1" s="1"/>
  <c r="AK23" i="1"/>
  <c r="AJ23" i="1"/>
  <c r="T23" i="1" s="1"/>
  <c r="AI23" i="1"/>
  <c r="AH23" i="1"/>
  <c r="AB23" i="1"/>
  <c r="P23" i="1"/>
  <c r="A23" i="1"/>
  <c r="DY22" i="1"/>
  <c r="DZ22" i="1" s="1"/>
  <c r="M22" i="1" s="1"/>
  <c r="DX22" i="1"/>
  <c r="DV22" i="1"/>
  <c r="DW22" i="1" s="1"/>
  <c r="DU22" i="1"/>
  <c r="DS22" i="1"/>
  <c r="DT22" i="1" s="1"/>
  <c r="X22" i="1" s="1"/>
  <c r="DR22" i="1"/>
  <c r="DO22" i="1"/>
  <c r="DP22" i="1" s="1"/>
  <c r="P22" i="1" s="1"/>
  <c r="DN22" i="1"/>
  <c r="DL22" i="1"/>
  <c r="DM22" i="1" s="1"/>
  <c r="AE22" i="1" s="1"/>
  <c r="DK22" i="1"/>
  <c r="DI22" i="1"/>
  <c r="DJ22" i="1" s="1"/>
  <c r="AD22" i="1" s="1"/>
  <c r="DH22" i="1"/>
  <c r="DF22" i="1"/>
  <c r="L22" i="1" s="1"/>
  <c r="DE22" i="1"/>
  <c r="DD22" i="1"/>
  <c r="DB22" i="1"/>
  <c r="DC22" i="1" s="1"/>
  <c r="W22" i="1" s="1"/>
  <c r="DA22" i="1"/>
  <c r="CY22" i="1"/>
  <c r="CZ22" i="1" s="1"/>
  <c r="CX22" i="1"/>
  <c r="CT22" i="1"/>
  <c r="CU22" i="1" s="1"/>
  <c r="O22" i="1" s="1"/>
  <c r="CS22" i="1"/>
  <c r="CQ22" i="1"/>
  <c r="CR22" i="1" s="1"/>
  <c r="AC22" i="1" s="1"/>
  <c r="CP22" i="1"/>
  <c r="CN22" i="1"/>
  <c r="CO22" i="1" s="1"/>
  <c r="AB22" i="1" s="1"/>
  <c r="CM22" i="1"/>
  <c r="CJ22" i="1"/>
  <c r="CK22" i="1" s="1"/>
  <c r="R22" i="1" s="1"/>
  <c r="CI22" i="1"/>
  <c r="CG22" i="1"/>
  <c r="CH22" i="1" s="1"/>
  <c r="AG22" i="1" s="1"/>
  <c r="CF22" i="1"/>
  <c r="CD22" i="1"/>
  <c r="CE22" i="1" s="1"/>
  <c r="CC22" i="1"/>
  <c r="BZ22" i="1"/>
  <c r="CA22" i="1" s="1"/>
  <c r="Q22" i="1" s="1"/>
  <c r="BY22" i="1"/>
  <c r="BW22" i="1"/>
  <c r="BX22" i="1" s="1"/>
  <c r="AF22" i="1" s="1"/>
  <c r="BV22" i="1"/>
  <c r="BT22" i="1"/>
  <c r="BU22" i="1" s="1"/>
  <c r="BS22" i="1"/>
  <c r="BP22" i="1"/>
  <c r="BQ22" i="1" s="1"/>
  <c r="BO22" i="1"/>
  <c r="BL22" i="1"/>
  <c r="BM22" i="1" s="1"/>
  <c r="BK22" i="1"/>
  <c r="BI22" i="1"/>
  <c r="BJ22" i="1" s="1"/>
  <c r="BH22" i="1"/>
  <c r="BG22" i="1"/>
  <c r="BF22" i="1"/>
  <c r="BE22" i="1"/>
  <c r="BC22" i="1"/>
  <c r="BD22" i="1" s="1"/>
  <c r="BB22" i="1"/>
  <c r="AY22" i="1"/>
  <c r="AZ22" i="1" s="1"/>
  <c r="N22" i="1" s="1"/>
  <c r="AX22" i="1"/>
  <c r="AV22" i="1"/>
  <c r="AW22" i="1" s="1"/>
  <c r="AA22" i="1" s="1"/>
  <c r="AU22" i="1"/>
  <c r="AS22" i="1"/>
  <c r="AT22" i="1" s="1"/>
  <c r="Z22" i="1" s="1"/>
  <c r="AR22" i="1"/>
  <c r="AO22" i="1"/>
  <c r="AP22" i="1" s="1"/>
  <c r="K22" i="1" s="1"/>
  <c r="AN22" i="1"/>
  <c r="AL22" i="1"/>
  <c r="AM22" i="1" s="1"/>
  <c r="U22" i="1" s="1"/>
  <c r="AK22" i="1"/>
  <c r="AI22" i="1"/>
  <c r="AJ22" i="1" s="1"/>
  <c r="T22" i="1" s="1"/>
  <c r="AH22" i="1"/>
  <c r="Y22" i="1"/>
  <c r="V22" i="1"/>
  <c r="D22" i="1"/>
  <c r="A22" i="1"/>
  <c r="DY21" i="1"/>
  <c r="DZ21" i="1" s="1"/>
  <c r="M21" i="1" s="1"/>
  <c r="DX21" i="1"/>
  <c r="DV21" i="1"/>
  <c r="DW21" i="1" s="1"/>
  <c r="Y21" i="1" s="1"/>
  <c r="DU21" i="1"/>
  <c r="DS21" i="1"/>
  <c r="DT21" i="1" s="1"/>
  <c r="X21" i="1" s="1"/>
  <c r="DR21" i="1"/>
  <c r="DO21" i="1"/>
  <c r="DP21" i="1" s="1"/>
  <c r="P21" i="1" s="1"/>
  <c r="DN21" i="1"/>
  <c r="DL21" i="1"/>
  <c r="DM21" i="1" s="1"/>
  <c r="AE21" i="1" s="1"/>
  <c r="DK21" i="1"/>
  <c r="DI21" i="1"/>
  <c r="DJ21" i="1" s="1"/>
  <c r="AD21" i="1" s="1"/>
  <c r="DH21" i="1"/>
  <c r="DE21" i="1"/>
  <c r="DF21" i="1" s="1"/>
  <c r="L21" i="1" s="1"/>
  <c r="DD21" i="1"/>
  <c r="DB21" i="1"/>
  <c r="DC21" i="1" s="1"/>
  <c r="W21" i="1" s="1"/>
  <c r="DA21" i="1"/>
  <c r="CY21" i="1"/>
  <c r="CZ21" i="1" s="1"/>
  <c r="V21" i="1" s="1"/>
  <c r="CX21" i="1"/>
  <c r="CT21" i="1"/>
  <c r="CU21" i="1" s="1"/>
  <c r="O21" i="1" s="1"/>
  <c r="CS21" i="1"/>
  <c r="CQ21" i="1"/>
  <c r="CR21" i="1" s="1"/>
  <c r="AC21" i="1" s="1"/>
  <c r="CP21" i="1"/>
  <c r="CN21" i="1"/>
  <c r="CO21" i="1" s="1"/>
  <c r="AB21" i="1" s="1"/>
  <c r="CM21" i="1"/>
  <c r="CJ21" i="1"/>
  <c r="CK21" i="1" s="1"/>
  <c r="R21" i="1" s="1"/>
  <c r="CI21" i="1"/>
  <c r="CG21" i="1"/>
  <c r="CH21" i="1" s="1"/>
  <c r="AG21" i="1" s="1"/>
  <c r="CF21" i="1"/>
  <c r="CD21" i="1"/>
  <c r="CE21" i="1" s="1"/>
  <c r="CC21" i="1"/>
  <c r="BZ21" i="1"/>
  <c r="CA21" i="1" s="1"/>
  <c r="Q21" i="1" s="1"/>
  <c r="BY21" i="1"/>
  <c r="BW21" i="1"/>
  <c r="BX21" i="1" s="1"/>
  <c r="AF21" i="1" s="1"/>
  <c r="BV21" i="1"/>
  <c r="BT21" i="1"/>
  <c r="BU21" i="1" s="1"/>
  <c r="BS21" i="1"/>
  <c r="BP21" i="1"/>
  <c r="BQ21" i="1" s="1"/>
  <c r="BO21" i="1"/>
  <c r="BM21" i="1"/>
  <c r="BL21" i="1"/>
  <c r="BK21" i="1"/>
  <c r="BI21" i="1"/>
  <c r="BJ21" i="1" s="1"/>
  <c r="BH21" i="1"/>
  <c r="BF21" i="1"/>
  <c r="BG21" i="1" s="1"/>
  <c r="BE21" i="1"/>
  <c r="BC21" i="1"/>
  <c r="BD21" i="1" s="1"/>
  <c r="BB21" i="1"/>
  <c r="AY21" i="1"/>
  <c r="AZ21" i="1" s="1"/>
  <c r="N21" i="1" s="1"/>
  <c r="AX21" i="1"/>
  <c r="AV21" i="1"/>
  <c r="AW21" i="1" s="1"/>
  <c r="AA21" i="1" s="1"/>
  <c r="AU21" i="1"/>
  <c r="AS21" i="1"/>
  <c r="AT21" i="1" s="1"/>
  <c r="Z21" i="1" s="1"/>
  <c r="AR21" i="1"/>
  <c r="AO21" i="1"/>
  <c r="AP21" i="1" s="1"/>
  <c r="K21" i="1" s="1"/>
  <c r="AN21" i="1"/>
  <c r="AM21" i="1"/>
  <c r="U21" i="1" s="1"/>
  <c r="AL21" i="1"/>
  <c r="AK21" i="1"/>
  <c r="AI21" i="1"/>
  <c r="AJ21" i="1" s="1"/>
  <c r="T21" i="1" s="1"/>
  <c r="AH21" i="1"/>
  <c r="C21" i="1"/>
  <c r="A21" i="1"/>
  <c r="DY20" i="1"/>
  <c r="DZ20" i="1" s="1"/>
  <c r="M20" i="1" s="1"/>
  <c r="DX20" i="1"/>
  <c r="DV20" i="1"/>
  <c r="DW20" i="1" s="1"/>
  <c r="Y20" i="1" s="1"/>
  <c r="DU20" i="1"/>
  <c r="DS20" i="1"/>
  <c r="DT20" i="1" s="1"/>
  <c r="X20" i="1" s="1"/>
  <c r="DR20" i="1"/>
  <c r="DO20" i="1"/>
  <c r="DP20" i="1" s="1"/>
  <c r="DN20" i="1"/>
  <c r="DM20" i="1"/>
  <c r="AE20" i="1" s="1"/>
  <c r="DL20" i="1"/>
  <c r="DK20" i="1"/>
  <c r="DI20" i="1"/>
  <c r="DJ20" i="1" s="1"/>
  <c r="AD20" i="1" s="1"/>
  <c r="DH20" i="1"/>
  <c r="DE20" i="1"/>
  <c r="DF20" i="1" s="1"/>
  <c r="L20" i="1" s="1"/>
  <c r="DD20" i="1"/>
  <c r="DB20" i="1"/>
  <c r="DC20" i="1" s="1"/>
  <c r="W20" i="1" s="1"/>
  <c r="DA20" i="1"/>
  <c r="CY20" i="1"/>
  <c r="CZ20" i="1" s="1"/>
  <c r="V20" i="1" s="1"/>
  <c r="CX20" i="1"/>
  <c r="CT20" i="1"/>
  <c r="CU20" i="1" s="1"/>
  <c r="O20" i="1" s="1"/>
  <c r="CS20" i="1"/>
  <c r="CQ20" i="1"/>
  <c r="CR20" i="1" s="1"/>
  <c r="AC20" i="1" s="1"/>
  <c r="CP20" i="1"/>
  <c r="CN20" i="1"/>
  <c r="CO20" i="1" s="1"/>
  <c r="AB20" i="1" s="1"/>
  <c r="CM20" i="1"/>
  <c r="CJ20" i="1"/>
  <c r="CK20" i="1" s="1"/>
  <c r="R20" i="1" s="1"/>
  <c r="CI20" i="1"/>
  <c r="CG20" i="1"/>
  <c r="CH20" i="1" s="1"/>
  <c r="AG20" i="1" s="1"/>
  <c r="CF20" i="1"/>
  <c r="CD20" i="1"/>
  <c r="CE20" i="1" s="1"/>
  <c r="CC20" i="1"/>
  <c r="BZ20" i="1"/>
  <c r="CA20" i="1" s="1"/>
  <c r="Q20" i="1" s="1"/>
  <c r="BY20" i="1"/>
  <c r="BW20" i="1"/>
  <c r="BX20" i="1" s="1"/>
  <c r="AF20" i="1" s="1"/>
  <c r="BV20" i="1"/>
  <c r="BT20" i="1"/>
  <c r="BU20" i="1" s="1"/>
  <c r="BS20" i="1"/>
  <c r="BP20" i="1"/>
  <c r="BQ20" i="1" s="1"/>
  <c r="BO20" i="1"/>
  <c r="BL20" i="1"/>
  <c r="BM20" i="1" s="1"/>
  <c r="BK20" i="1"/>
  <c r="BJ20" i="1"/>
  <c r="BI20" i="1"/>
  <c r="BH20" i="1"/>
  <c r="BF20" i="1"/>
  <c r="BG20" i="1" s="1"/>
  <c r="BE20" i="1"/>
  <c r="BC20" i="1"/>
  <c r="BD20" i="1" s="1"/>
  <c r="BB20" i="1"/>
  <c r="AY20" i="1"/>
  <c r="AZ20" i="1" s="1"/>
  <c r="N20" i="1" s="1"/>
  <c r="AX20" i="1"/>
  <c r="AV20" i="1"/>
  <c r="AW20" i="1" s="1"/>
  <c r="AA20" i="1" s="1"/>
  <c r="AU20" i="1"/>
  <c r="AS20" i="1"/>
  <c r="AT20" i="1" s="1"/>
  <c r="Z20" i="1" s="1"/>
  <c r="AR20" i="1"/>
  <c r="AO20" i="1"/>
  <c r="AP20" i="1" s="1"/>
  <c r="K20" i="1" s="1"/>
  <c r="AN20" i="1"/>
  <c r="AL20" i="1"/>
  <c r="AM20" i="1" s="1"/>
  <c r="U20" i="1" s="1"/>
  <c r="AK20" i="1"/>
  <c r="AI20" i="1"/>
  <c r="AJ20" i="1" s="1"/>
  <c r="T20" i="1" s="1"/>
  <c r="AH20" i="1"/>
  <c r="P20" i="1"/>
  <c r="D20" i="1"/>
  <c r="A20" i="1"/>
  <c r="DY19" i="1"/>
  <c r="DZ19" i="1" s="1"/>
  <c r="DX19" i="1"/>
  <c r="DV19" i="1"/>
  <c r="DW19" i="1" s="1"/>
  <c r="Y19" i="1" s="1"/>
  <c r="DU19" i="1"/>
  <c r="DS19" i="1"/>
  <c r="DT19" i="1" s="1"/>
  <c r="X19" i="1" s="1"/>
  <c r="DR19" i="1"/>
  <c r="DO19" i="1"/>
  <c r="DP19" i="1" s="1"/>
  <c r="P19" i="1" s="1"/>
  <c r="DN19" i="1"/>
  <c r="DL19" i="1"/>
  <c r="DM19" i="1" s="1"/>
  <c r="AE19" i="1" s="1"/>
  <c r="DK19" i="1"/>
  <c r="DI19" i="1"/>
  <c r="DJ19" i="1" s="1"/>
  <c r="AD19" i="1" s="1"/>
  <c r="DH19" i="1"/>
  <c r="DE19" i="1"/>
  <c r="DF19" i="1" s="1"/>
  <c r="L19" i="1" s="1"/>
  <c r="DD19" i="1"/>
  <c r="DB19" i="1"/>
  <c r="DC19" i="1" s="1"/>
  <c r="W19" i="1" s="1"/>
  <c r="DA19" i="1"/>
  <c r="CY19" i="1"/>
  <c r="CZ19" i="1" s="1"/>
  <c r="CX19" i="1"/>
  <c r="CT19" i="1"/>
  <c r="CU19" i="1" s="1"/>
  <c r="O19" i="1" s="1"/>
  <c r="CS19" i="1"/>
  <c r="CQ19" i="1"/>
  <c r="CR19" i="1" s="1"/>
  <c r="AC19" i="1" s="1"/>
  <c r="CP19" i="1"/>
  <c r="CN19" i="1"/>
  <c r="CO19" i="1" s="1"/>
  <c r="AB19" i="1" s="1"/>
  <c r="CM19" i="1"/>
  <c r="CJ19" i="1"/>
  <c r="CK19" i="1" s="1"/>
  <c r="R19" i="1" s="1"/>
  <c r="CI19" i="1"/>
  <c r="CG19" i="1"/>
  <c r="CH19" i="1" s="1"/>
  <c r="CF19" i="1"/>
  <c r="CD19" i="1"/>
  <c r="CE19" i="1" s="1"/>
  <c r="CC19" i="1"/>
  <c r="BZ19" i="1"/>
  <c r="CA19" i="1" s="1"/>
  <c r="Q19" i="1" s="1"/>
  <c r="BY19" i="1"/>
  <c r="BW19" i="1"/>
  <c r="BX19" i="1" s="1"/>
  <c r="AF19" i="1" s="1"/>
  <c r="BV19" i="1"/>
  <c r="BT19" i="1"/>
  <c r="BU19" i="1" s="1"/>
  <c r="BS19" i="1"/>
  <c r="BP19" i="1"/>
  <c r="BQ19" i="1" s="1"/>
  <c r="BO19" i="1"/>
  <c r="BL19" i="1"/>
  <c r="BM19" i="1" s="1"/>
  <c r="BK19" i="1"/>
  <c r="BJ19" i="1"/>
  <c r="BI19" i="1"/>
  <c r="BH19" i="1"/>
  <c r="BF19" i="1"/>
  <c r="BG19" i="1" s="1"/>
  <c r="BE19" i="1"/>
  <c r="BC19" i="1"/>
  <c r="BD19" i="1" s="1"/>
  <c r="BB19" i="1"/>
  <c r="AY19" i="1"/>
  <c r="AZ19" i="1" s="1"/>
  <c r="N19" i="1" s="1"/>
  <c r="AX19" i="1"/>
  <c r="AV19" i="1"/>
  <c r="AW19" i="1" s="1"/>
  <c r="AA19" i="1" s="1"/>
  <c r="AU19" i="1"/>
  <c r="AS19" i="1"/>
  <c r="AT19" i="1" s="1"/>
  <c r="Z19" i="1" s="1"/>
  <c r="AR19" i="1"/>
  <c r="AO19" i="1"/>
  <c r="AP19" i="1" s="1"/>
  <c r="K19" i="1" s="1"/>
  <c r="AN19" i="1"/>
  <c r="AL19" i="1"/>
  <c r="AM19" i="1" s="1"/>
  <c r="U19" i="1" s="1"/>
  <c r="AK19" i="1"/>
  <c r="AI19" i="1"/>
  <c r="AJ19" i="1" s="1"/>
  <c r="T19" i="1" s="1"/>
  <c r="AH19" i="1"/>
  <c r="AG19" i="1"/>
  <c r="V19" i="1"/>
  <c r="M19" i="1"/>
  <c r="D19" i="1"/>
  <c r="A19" i="1"/>
  <c r="DY18" i="1"/>
  <c r="DZ18" i="1" s="1"/>
  <c r="M18" i="1" s="1"/>
  <c r="DX18" i="1"/>
  <c r="DW18" i="1"/>
  <c r="Y18" i="1" s="1"/>
  <c r="DV18" i="1"/>
  <c r="DU18" i="1"/>
  <c r="DT18" i="1"/>
  <c r="X18" i="1" s="1"/>
  <c r="DS18" i="1"/>
  <c r="DR18" i="1"/>
  <c r="DO18" i="1"/>
  <c r="DP18" i="1" s="1"/>
  <c r="P18" i="1" s="1"/>
  <c r="DN18" i="1"/>
  <c r="DL18" i="1"/>
  <c r="DM18" i="1" s="1"/>
  <c r="AE18" i="1" s="1"/>
  <c r="DK18" i="1"/>
  <c r="DI18" i="1"/>
  <c r="DJ18" i="1" s="1"/>
  <c r="AD18" i="1" s="1"/>
  <c r="DH18" i="1"/>
  <c r="DE18" i="1"/>
  <c r="DF18" i="1" s="1"/>
  <c r="L18" i="1" s="1"/>
  <c r="DD18" i="1"/>
  <c r="DB18" i="1"/>
  <c r="DC18" i="1" s="1"/>
  <c r="W18" i="1" s="1"/>
  <c r="DA18" i="1"/>
  <c r="CY18" i="1"/>
  <c r="CZ18" i="1" s="1"/>
  <c r="V18" i="1" s="1"/>
  <c r="CX18" i="1"/>
  <c r="CT18" i="1"/>
  <c r="CU18" i="1" s="1"/>
  <c r="CS18" i="1"/>
  <c r="CQ18" i="1"/>
  <c r="CR18" i="1" s="1"/>
  <c r="AC18" i="1" s="1"/>
  <c r="CP18" i="1"/>
  <c r="CN18" i="1"/>
  <c r="CO18" i="1" s="1"/>
  <c r="AB18" i="1" s="1"/>
  <c r="CM18" i="1"/>
  <c r="CJ18" i="1"/>
  <c r="CK18" i="1" s="1"/>
  <c r="R18" i="1" s="1"/>
  <c r="CI18" i="1"/>
  <c r="CG18" i="1"/>
  <c r="CH18" i="1" s="1"/>
  <c r="AG18" i="1" s="1"/>
  <c r="CF18" i="1"/>
  <c r="CD18" i="1"/>
  <c r="CE18" i="1" s="1"/>
  <c r="CC18" i="1"/>
  <c r="BZ18" i="1"/>
  <c r="CA18" i="1" s="1"/>
  <c r="Q18" i="1" s="1"/>
  <c r="BY18" i="1"/>
  <c r="BW18" i="1"/>
  <c r="BX18" i="1" s="1"/>
  <c r="AF18" i="1" s="1"/>
  <c r="BV18" i="1"/>
  <c r="BT18" i="1"/>
  <c r="BU18" i="1" s="1"/>
  <c r="BS18" i="1"/>
  <c r="BP18" i="1"/>
  <c r="BQ18" i="1" s="1"/>
  <c r="BO18" i="1"/>
  <c r="BL18" i="1"/>
  <c r="BM18" i="1" s="1"/>
  <c r="BK18" i="1"/>
  <c r="BI18" i="1"/>
  <c r="BJ18" i="1" s="1"/>
  <c r="BH18" i="1"/>
  <c r="BF18" i="1"/>
  <c r="BG18" i="1" s="1"/>
  <c r="BE18" i="1"/>
  <c r="BC18" i="1"/>
  <c r="BD18" i="1" s="1"/>
  <c r="BB18" i="1"/>
  <c r="AY18" i="1"/>
  <c r="AZ18" i="1" s="1"/>
  <c r="N18" i="1" s="1"/>
  <c r="AX18" i="1"/>
  <c r="AV18" i="1"/>
  <c r="AW18" i="1" s="1"/>
  <c r="AA18" i="1" s="1"/>
  <c r="AU18" i="1"/>
  <c r="AS18" i="1"/>
  <c r="AT18" i="1" s="1"/>
  <c r="Z18" i="1" s="1"/>
  <c r="AR18" i="1"/>
  <c r="AO18" i="1"/>
  <c r="AP18" i="1" s="1"/>
  <c r="K18" i="1" s="1"/>
  <c r="AN18" i="1"/>
  <c r="AL18" i="1"/>
  <c r="AM18" i="1" s="1"/>
  <c r="U18" i="1" s="1"/>
  <c r="AK18" i="1"/>
  <c r="AI18" i="1"/>
  <c r="AJ18" i="1" s="1"/>
  <c r="T18" i="1" s="1"/>
  <c r="AH18" i="1"/>
  <c r="O18" i="1"/>
  <c r="C18" i="1"/>
  <c r="A18" i="1"/>
  <c r="DY17" i="1"/>
  <c r="DZ17" i="1" s="1"/>
  <c r="M17" i="1" s="1"/>
  <c r="DX17" i="1"/>
  <c r="DV17" i="1"/>
  <c r="DW17" i="1" s="1"/>
  <c r="Y17" i="1" s="1"/>
  <c r="DU17" i="1"/>
  <c r="DS17" i="1"/>
  <c r="DT17" i="1" s="1"/>
  <c r="DR17" i="1"/>
  <c r="DO17" i="1"/>
  <c r="DP17" i="1" s="1"/>
  <c r="P17" i="1" s="1"/>
  <c r="DN17" i="1"/>
  <c r="DL17" i="1"/>
  <c r="DM17" i="1" s="1"/>
  <c r="AE17" i="1" s="1"/>
  <c r="DK17" i="1"/>
  <c r="DI17" i="1"/>
  <c r="DJ17" i="1" s="1"/>
  <c r="AD17" i="1" s="1"/>
  <c r="DH17" i="1"/>
  <c r="DE17" i="1"/>
  <c r="DF17" i="1" s="1"/>
  <c r="L17" i="1" s="1"/>
  <c r="DD17" i="1"/>
  <c r="DB17" i="1"/>
  <c r="DC17" i="1" s="1"/>
  <c r="W17" i="1" s="1"/>
  <c r="DA17" i="1"/>
  <c r="CY17" i="1"/>
  <c r="CZ17" i="1" s="1"/>
  <c r="V17" i="1" s="1"/>
  <c r="CX17" i="1"/>
  <c r="CT17" i="1"/>
  <c r="CU17" i="1" s="1"/>
  <c r="O17" i="1" s="1"/>
  <c r="CS17" i="1"/>
  <c r="CQ17" i="1"/>
  <c r="CR17" i="1" s="1"/>
  <c r="AC17" i="1" s="1"/>
  <c r="CP17" i="1"/>
  <c r="CN17" i="1"/>
  <c r="CO17" i="1" s="1"/>
  <c r="AB17" i="1" s="1"/>
  <c r="CM17" i="1"/>
  <c r="CJ17" i="1"/>
  <c r="CK17" i="1" s="1"/>
  <c r="R17" i="1" s="1"/>
  <c r="CI17" i="1"/>
  <c r="CG17" i="1"/>
  <c r="CH17" i="1" s="1"/>
  <c r="AG17" i="1" s="1"/>
  <c r="CF17" i="1"/>
  <c r="CD17" i="1"/>
  <c r="CE17" i="1" s="1"/>
  <c r="CC17" i="1"/>
  <c r="BZ17" i="1"/>
  <c r="CA17" i="1" s="1"/>
  <c r="Q17" i="1" s="1"/>
  <c r="BY17" i="1"/>
  <c r="BW17" i="1"/>
  <c r="BX17" i="1" s="1"/>
  <c r="AF17" i="1" s="1"/>
  <c r="BV17" i="1"/>
  <c r="BT17" i="1"/>
  <c r="BU17" i="1" s="1"/>
  <c r="BS17" i="1"/>
  <c r="BP17" i="1"/>
  <c r="BQ17" i="1" s="1"/>
  <c r="BO17" i="1"/>
  <c r="BL17" i="1"/>
  <c r="BM17" i="1" s="1"/>
  <c r="BK17" i="1"/>
  <c r="BI17" i="1"/>
  <c r="BJ17" i="1" s="1"/>
  <c r="BH17" i="1"/>
  <c r="BF17" i="1"/>
  <c r="BG17" i="1" s="1"/>
  <c r="BE17" i="1"/>
  <c r="BC17" i="1"/>
  <c r="BD17" i="1" s="1"/>
  <c r="BB17" i="1"/>
  <c r="AY17" i="1"/>
  <c r="AZ17" i="1" s="1"/>
  <c r="N17" i="1" s="1"/>
  <c r="AX17" i="1"/>
  <c r="AV17" i="1"/>
  <c r="AW17" i="1" s="1"/>
  <c r="AU17" i="1"/>
  <c r="AS17" i="1"/>
  <c r="AT17" i="1" s="1"/>
  <c r="Z17" i="1" s="1"/>
  <c r="AR17" i="1"/>
  <c r="AO17" i="1"/>
  <c r="AP17" i="1" s="1"/>
  <c r="K17" i="1" s="1"/>
  <c r="AN17" i="1"/>
  <c r="AL17" i="1"/>
  <c r="AM17" i="1" s="1"/>
  <c r="U17" i="1" s="1"/>
  <c r="AK17" i="1"/>
  <c r="AI17" i="1"/>
  <c r="AJ17" i="1" s="1"/>
  <c r="T17" i="1" s="1"/>
  <c r="AH17" i="1"/>
  <c r="AA17" i="1"/>
  <c r="X17" i="1"/>
  <c r="D17" i="1"/>
  <c r="A17" i="1"/>
  <c r="DZ16" i="1"/>
  <c r="M16" i="1" s="1"/>
  <c r="DY16" i="1"/>
  <c r="DX16" i="1"/>
  <c r="DV16" i="1"/>
  <c r="DW16" i="1" s="1"/>
  <c r="Y16" i="1" s="1"/>
  <c r="DU16" i="1"/>
  <c r="DS16" i="1"/>
  <c r="DT16" i="1" s="1"/>
  <c r="X16" i="1" s="1"/>
  <c r="DR16" i="1"/>
  <c r="DO16" i="1"/>
  <c r="DP16" i="1" s="1"/>
  <c r="DN16" i="1"/>
  <c r="DL16" i="1"/>
  <c r="DM16" i="1" s="1"/>
  <c r="AE16" i="1" s="1"/>
  <c r="DK16" i="1"/>
  <c r="DI16" i="1"/>
  <c r="DJ16" i="1" s="1"/>
  <c r="AD16" i="1" s="1"/>
  <c r="DH16" i="1"/>
  <c r="DE16" i="1"/>
  <c r="DF16" i="1" s="1"/>
  <c r="L16" i="1" s="1"/>
  <c r="DD16" i="1"/>
  <c r="DB16" i="1"/>
  <c r="DC16" i="1" s="1"/>
  <c r="W16" i="1" s="1"/>
  <c r="DA16" i="1"/>
  <c r="CY16" i="1"/>
  <c r="CZ16" i="1" s="1"/>
  <c r="V16" i="1" s="1"/>
  <c r="CX16" i="1"/>
  <c r="CT16" i="1"/>
  <c r="CU16" i="1" s="1"/>
  <c r="O16" i="1" s="1"/>
  <c r="CS16" i="1"/>
  <c r="CQ16" i="1"/>
  <c r="CR16" i="1" s="1"/>
  <c r="AC16" i="1" s="1"/>
  <c r="CP16" i="1"/>
  <c r="CN16" i="1"/>
  <c r="CO16" i="1" s="1"/>
  <c r="AB16" i="1" s="1"/>
  <c r="CM16" i="1"/>
  <c r="CJ16" i="1"/>
  <c r="CK16" i="1" s="1"/>
  <c r="R16" i="1" s="1"/>
  <c r="CI16" i="1"/>
  <c r="CG16" i="1"/>
  <c r="CH16" i="1" s="1"/>
  <c r="AG16" i="1" s="1"/>
  <c r="CF16" i="1"/>
  <c r="CD16" i="1"/>
  <c r="CE16" i="1" s="1"/>
  <c r="CC16" i="1"/>
  <c r="CA16" i="1"/>
  <c r="Q16" i="1" s="1"/>
  <c r="BZ16" i="1"/>
  <c r="BY16" i="1"/>
  <c r="BW16" i="1"/>
  <c r="BX16" i="1" s="1"/>
  <c r="AF16" i="1" s="1"/>
  <c r="BV16" i="1"/>
  <c r="BT16" i="1"/>
  <c r="BU16" i="1" s="1"/>
  <c r="BS16" i="1"/>
  <c r="BP16" i="1"/>
  <c r="BQ16" i="1" s="1"/>
  <c r="BO16" i="1"/>
  <c r="BL16" i="1"/>
  <c r="BM16" i="1" s="1"/>
  <c r="BK16" i="1"/>
  <c r="BI16" i="1"/>
  <c r="BJ16" i="1" s="1"/>
  <c r="BH16" i="1"/>
  <c r="BF16" i="1"/>
  <c r="BG16" i="1" s="1"/>
  <c r="BE16" i="1"/>
  <c r="BC16" i="1"/>
  <c r="BD16" i="1" s="1"/>
  <c r="BB16" i="1"/>
  <c r="AY16" i="1"/>
  <c r="AZ16" i="1" s="1"/>
  <c r="N16" i="1" s="1"/>
  <c r="AX16" i="1"/>
  <c r="AV16" i="1"/>
  <c r="AW16" i="1" s="1"/>
  <c r="AA16" i="1" s="1"/>
  <c r="AU16" i="1"/>
  <c r="AS16" i="1"/>
  <c r="AT16" i="1" s="1"/>
  <c r="Z16" i="1" s="1"/>
  <c r="AR16" i="1"/>
  <c r="AO16" i="1"/>
  <c r="AP16" i="1" s="1"/>
  <c r="K16" i="1" s="1"/>
  <c r="AN16" i="1"/>
  <c r="AL16" i="1"/>
  <c r="AM16" i="1" s="1"/>
  <c r="U16" i="1" s="1"/>
  <c r="AK16" i="1"/>
  <c r="AI16" i="1"/>
  <c r="AJ16" i="1" s="1"/>
  <c r="T16" i="1" s="1"/>
  <c r="AH16" i="1"/>
  <c r="P16" i="1"/>
  <c r="D16" i="1"/>
  <c r="A16" i="1"/>
  <c r="DY15" i="1"/>
  <c r="DZ15" i="1" s="1"/>
  <c r="M15" i="1" s="1"/>
  <c r="DX15" i="1"/>
  <c r="DV15" i="1"/>
  <c r="DW15" i="1" s="1"/>
  <c r="Y15" i="1" s="1"/>
  <c r="DU15" i="1"/>
  <c r="DS15" i="1"/>
  <c r="DT15" i="1" s="1"/>
  <c r="X15" i="1" s="1"/>
  <c r="DR15" i="1"/>
  <c r="DO15" i="1"/>
  <c r="DP15" i="1" s="1"/>
  <c r="P15" i="1" s="1"/>
  <c r="DN15" i="1"/>
  <c r="DL15" i="1"/>
  <c r="DM15" i="1" s="1"/>
  <c r="AE15" i="1" s="1"/>
  <c r="DK15" i="1"/>
  <c r="DJ15" i="1"/>
  <c r="AD15" i="1" s="1"/>
  <c r="DI15" i="1"/>
  <c r="DH15" i="1"/>
  <c r="DE15" i="1"/>
  <c r="DF15" i="1" s="1"/>
  <c r="L15" i="1" s="1"/>
  <c r="DD15" i="1"/>
  <c r="DB15" i="1"/>
  <c r="DC15" i="1" s="1"/>
  <c r="W15" i="1" s="1"/>
  <c r="DA15" i="1"/>
  <c r="CZ15" i="1"/>
  <c r="V15" i="1" s="1"/>
  <c r="CY15" i="1"/>
  <c r="CX15" i="1"/>
  <c r="CT15" i="1"/>
  <c r="CU15" i="1" s="1"/>
  <c r="O15" i="1" s="1"/>
  <c r="CS15" i="1"/>
  <c r="CQ15" i="1"/>
  <c r="CR15" i="1" s="1"/>
  <c r="AC15" i="1" s="1"/>
  <c r="CP15" i="1"/>
  <c r="CN15" i="1"/>
  <c r="CO15" i="1" s="1"/>
  <c r="AB15" i="1" s="1"/>
  <c r="CM15" i="1"/>
  <c r="CJ15" i="1"/>
  <c r="CK15" i="1" s="1"/>
  <c r="R15" i="1" s="1"/>
  <c r="CI15" i="1"/>
  <c r="CG15" i="1"/>
  <c r="CH15" i="1" s="1"/>
  <c r="AG15" i="1" s="1"/>
  <c r="CF15" i="1"/>
  <c r="CD15" i="1"/>
  <c r="CE15" i="1" s="1"/>
  <c r="CC15" i="1"/>
  <c r="BZ15" i="1"/>
  <c r="CA15" i="1" s="1"/>
  <c r="BY15" i="1"/>
  <c r="BW15" i="1"/>
  <c r="BX15" i="1" s="1"/>
  <c r="AF15" i="1" s="1"/>
  <c r="BV15" i="1"/>
  <c r="BT15" i="1"/>
  <c r="BU15" i="1" s="1"/>
  <c r="BS15" i="1"/>
  <c r="BP15" i="1"/>
  <c r="BQ15" i="1" s="1"/>
  <c r="BO15" i="1"/>
  <c r="BL15" i="1"/>
  <c r="BM15" i="1" s="1"/>
  <c r="BK15" i="1"/>
  <c r="BI15" i="1"/>
  <c r="BJ15" i="1" s="1"/>
  <c r="BH15" i="1"/>
  <c r="BF15" i="1"/>
  <c r="BG15" i="1" s="1"/>
  <c r="BE15" i="1"/>
  <c r="BC15" i="1"/>
  <c r="BD15" i="1" s="1"/>
  <c r="BB15" i="1"/>
  <c r="AY15" i="1"/>
  <c r="AZ15" i="1" s="1"/>
  <c r="N15" i="1" s="1"/>
  <c r="AX15" i="1"/>
  <c r="AV15" i="1"/>
  <c r="AW15" i="1" s="1"/>
  <c r="AA15" i="1" s="1"/>
  <c r="AU15" i="1"/>
  <c r="AS15" i="1"/>
  <c r="AT15" i="1" s="1"/>
  <c r="Z15" i="1" s="1"/>
  <c r="AR15" i="1"/>
  <c r="AO15" i="1"/>
  <c r="AP15" i="1" s="1"/>
  <c r="K15" i="1" s="1"/>
  <c r="AN15" i="1"/>
  <c r="AL15" i="1"/>
  <c r="AM15" i="1" s="1"/>
  <c r="U15" i="1" s="1"/>
  <c r="AK15" i="1"/>
  <c r="AI15" i="1"/>
  <c r="AJ15" i="1" s="1"/>
  <c r="T15" i="1" s="1"/>
  <c r="AH15" i="1"/>
  <c r="Q15" i="1"/>
  <c r="C15" i="1"/>
  <c r="A15" i="1"/>
  <c r="DY14" i="1"/>
  <c r="DZ14" i="1" s="1"/>
  <c r="M14" i="1" s="1"/>
  <c r="DX14" i="1"/>
  <c r="DV14" i="1"/>
  <c r="DW14" i="1" s="1"/>
  <c r="Y14" i="1" s="1"/>
  <c r="DU14" i="1"/>
  <c r="DS14" i="1"/>
  <c r="DT14" i="1" s="1"/>
  <c r="X14" i="1" s="1"/>
  <c r="DR14" i="1"/>
  <c r="DO14" i="1"/>
  <c r="DP14" i="1" s="1"/>
  <c r="P14" i="1" s="1"/>
  <c r="DN14" i="1"/>
  <c r="DL14" i="1"/>
  <c r="DM14" i="1" s="1"/>
  <c r="AE14" i="1" s="1"/>
  <c r="DK14" i="1"/>
  <c r="DI14" i="1"/>
  <c r="DJ14" i="1" s="1"/>
  <c r="AD14" i="1" s="1"/>
  <c r="DH14" i="1"/>
  <c r="DF14" i="1"/>
  <c r="L14" i="1" s="1"/>
  <c r="DE14" i="1"/>
  <c r="DD14" i="1"/>
  <c r="DB14" i="1"/>
  <c r="DC14" i="1" s="1"/>
  <c r="W14" i="1" s="1"/>
  <c r="DA14" i="1"/>
  <c r="CY14" i="1"/>
  <c r="CZ14" i="1" s="1"/>
  <c r="CX14" i="1"/>
  <c r="CT14" i="1"/>
  <c r="CU14" i="1" s="1"/>
  <c r="O14" i="1" s="1"/>
  <c r="CS14" i="1"/>
  <c r="CQ14" i="1"/>
  <c r="CR14" i="1" s="1"/>
  <c r="AC14" i="1" s="1"/>
  <c r="CP14" i="1"/>
  <c r="CN14" i="1"/>
  <c r="CO14" i="1" s="1"/>
  <c r="AB14" i="1" s="1"/>
  <c r="CM14" i="1"/>
  <c r="CJ14" i="1"/>
  <c r="CK14" i="1" s="1"/>
  <c r="R14" i="1" s="1"/>
  <c r="CI14" i="1"/>
  <c r="CG14" i="1"/>
  <c r="CH14" i="1" s="1"/>
  <c r="AG14" i="1" s="1"/>
  <c r="CF14" i="1"/>
  <c r="CD14" i="1"/>
  <c r="CE14" i="1" s="1"/>
  <c r="CC14" i="1"/>
  <c r="BZ14" i="1"/>
  <c r="CA14" i="1" s="1"/>
  <c r="Q14" i="1" s="1"/>
  <c r="BY14" i="1"/>
  <c r="BW14" i="1"/>
  <c r="BX14" i="1" s="1"/>
  <c r="AF14" i="1" s="1"/>
  <c r="BV14" i="1"/>
  <c r="BU14" i="1"/>
  <c r="BT14" i="1"/>
  <c r="BS14" i="1"/>
  <c r="BP14" i="1"/>
  <c r="BQ14" i="1" s="1"/>
  <c r="BO14" i="1"/>
  <c r="BL14" i="1"/>
  <c r="BM14" i="1" s="1"/>
  <c r="BK14" i="1"/>
  <c r="BI14" i="1"/>
  <c r="BJ14" i="1" s="1"/>
  <c r="BH14" i="1"/>
  <c r="BF14" i="1"/>
  <c r="BG14" i="1" s="1"/>
  <c r="BE14" i="1"/>
  <c r="BD14" i="1"/>
  <c r="BC14" i="1"/>
  <c r="BB14" i="1"/>
  <c r="AY14" i="1"/>
  <c r="AZ14" i="1" s="1"/>
  <c r="N14" i="1" s="1"/>
  <c r="AX14" i="1"/>
  <c r="AV14" i="1"/>
  <c r="AW14" i="1" s="1"/>
  <c r="AA14" i="1" s="1"/>
  <c r="AU14" i="1"/>
  <c r="AS14" i="1"/>
  <c r="AT14" i="1" s="1"/>
  <c r="Z14" i="1" s="1"/>
  <c r="AR14" i="1"/>
  <c r="AO14" i="1"/>
  <c r="AP14" i="1" s="1"/>
  <c r="K14" i="1" s="1"/>
  <c r="AN14" i="1"/>
  <c r="AL14" i="1"/>
  <c r="AM14" i="1" s="1"/>
  <c r="U14" i="1" s="1"/>
  <c r="AK14" i="1"/>
  <c r="AI14" i="1"/>
  <c r="AJ14" i="1" s="1"/>
  <c r="T14" i="1" s="1"/>
  <c r="AH14" i="1"/>
  <c r="V14" i="1"/>
  <c r="D14" i="1"/>
  <c r="A14" i="1"/>
  <c r="DY13" i="1"/>
  <c r="DZ13" i="1" s="1"/>
  <c r="M13" i="1" s="1"/>
  <c r="DX13" i="1"/>
  <c r="DV13" i="1"/>
  <c r="DW13" i="1" s="1"/>
  <c r="Y13" i="1" s="1"/>
  <c r="DU13" i="1"/>
  <c r="DT13" i="1"/>
  <c r="X13" i="1" s="1"/>
  <c r="DS13" i="1"/>
  <c r="DR13" i="1"/>
  <c r="DP13" i="1"/>
  <c r="P13" i="1" s="1"/>
  <c r="DO13" i="1"/>
  <c r="DN13" i="1"/>
  <c r="DL13" i="1"/>
  <c r="DM13" i="1" s="1"/>
  <c r="DK13" i="1"/>
  <c r="DI13" i="1"/>
  <c r="DJ13" i="1" s="1"/>
  <c r="DH13" i="1"/>
  <c r="DF13" i="1"/>
  <c r="L13" i="1" s="1"/>
  <c r="DE13" i="1"/>
  <c r="DD13" i="1"/>
  <c r="DC13" i="1"/>
  <c r="W13" i="1" s="1"/>
  <c r="DB13" i="1"/>
  <c r="DA13" i="1"/>
  <c r="CY13" i="1"/>
  <c r="CZ13" i="1" s="1"/>
  <c r="CX13" i="1"/>
  <c r="CT13" i="1"/>
  <c r="CU13" i="1" s="1"/>
  <c r="CS13" i="1"/>
  <c r="CR13" i="1"/>
  <c r="AC13" i="1" s="1"/>
  <c r="CQ13" i="1"/>
  <c r="CP13" i="1"/>
  <c r="CO13" i="1"/>
  <c r="AB13" i="1" s="1"/>
  <c r="CN13" i="1"/>
  <c r="CM13" i="1"/>
  <c r="CJ13" i="1"/>
  <c r="CK13" i="1" s="1"/>
  <c r="CI13" i="1"/>
  <c r="CG13" i="1"/>
  <c r="CH13" i="1" s="1"/>
  <c r="AG13" i="1" s="1"/>
  <c r="CF13" i="1"/>
  <c r="CE13" i="1"/>
  <c r="CD13" i="1"/>
  <c r="CC13" i="1"/>
  <c r="CA13" i="1"/>
  <c r="Q13" i="1" s="1"/>
  <c r="BZ13" i="1"/>
  <c r="BY13" i="1"/>
  <c r="BW13" i="1"/>
  <c r="BX13" i="1" s="1"/>
  <c r="AF13" i="1" s="1"/>
  <c r="BV13" i="1"/>
  <c r="BT13" i="1"/>
  <c r="BU13" i="1" s="1"/>
  <c r="BS13" i="1"/>
  <c r="BQ13" i="1"/>
  <c r="BP13" i="1"/>
  <c r="BO13" i="1"/>
  <c r="BM13" i="1"/>
  <c r="BL13" i="1"/>
  <c r="BK13" i="1"/>
  <c r="BI13" i="1"/>
  <c r="BJ13" i="1" s="1"/>
  <c r="BH13" i="1"/>
  <c r="BF13" i="1"/>
  <c r="BG13" i="1" s="1"/>
  <c r="BE13" i="1"/>
  <c r="BD13" i="1"/>
  <c r="BC13" i="1"/>
  <c r="BB13" i="1"/>
  <c r="AZ13" i="1"/>
  <c r="AY13" i="1"/>
  <c r="AX13" i="1"/>
  <c r="AV13" i="1"/>
  <c r="AW13" i="1" s="1"/>
  <c r="AA13" i="1" s="1"/>
  <c r="AU13" i="1"/>
  <c r="AS13" i="1"/>
  <c r="AT13" i="1" s="1"/>
  <c r="Z13" i="1" s="1"/>
  <c r="AR13" i="1"/>
  <c r="AP13" i="1"/>
  <c r="K13" i="1" s="1"/>
  <c r="AO13" i="1"/>
  <c r="AN13" i="1"/>
  <c r="AL13" i="1"/>
  <c r="AM13" i="1" s="1"/>
  <c r="U13" i="1" s="1"/>
  <c r="AK13" i="1"/>
  <c r="AI13" i="1"/>
  <c r="AJ13" i="1" s="1"/>
  <c r="T13" i="1" s="1"/>
  <c r="AH13" i="1"/>
  <c r="AE13" i="1"/>
  <c r="AD13" i="1"/>
  <c r="V13" i="1"/>
  <c r="S13" i="1"/>
  <c r="R13" i="1"/>
  <c r="O13" i="1"/>
  <c r="N13" i="1"/>
  <c r="J13" i="1"/>
  <c r="D13" i="1"/>
  <c r="A13" i="1"/>
  <c r="DY12" i="1"/>
  <c r="DZ12" i="1" s="1"/>
  <c r="M12" i="1" s="1"/>
  <c r="DX12" i="1"/>
  <c r="DV12" i="1"/>
  <c r="DW12" i="1" s="1"/>
  <c r="Y12" i="1" s="1"/>
  <c r="DU12" i="1"/>
  <c r="DS12" i="1"/>
  <c r="DT12" i="1" s="1"/>
  <c r="DR12" i="1"/>
  <c r="DP12" i="1"/>
  <c r="DO12" i="1"/>
  <c r="DN12" i="1"/>
  <c r="DM12" i="1"/>
  <c r="DL12" i="1"/>
  <c r="DK12" i="1"/>
  <c r="DI12" i="1"/>
  <c r="DJ12" i="1" s="1"/>
  <c r="AD12" i="1" s="1"/>
  <c r="DH12" i="1"/>
  <c r="DE12" i="1"/>
  <c r="DF12" i="1" s="1"/>
  <c r="DD12" i="1"/>
  <c r="DC12" i="1"/>
  <c r="DB12" i="1"/>
  <c r="DA12" i="1"/>
  <c r="CY12" i="1"/>
  <c r="CZ12" i="1" s="1"/>
  <c r="V12" i="1" s="1"/>
  <c r="CX12" i="1"/>
  <c r="CT12" i="1"/>
  <c r="CU12" i="1" s="1"/>
  <c r="O12" i="1" s="1"/>
  <c r="CS12" i="1"/>
  <c r="CQ12" i="1"/>
  <c r="CR12" i="1" s="1"/>
  <c r="AC12" i="1" s="1"/>
  <c r="CP12" i="1"/>
  <c r="CO12" i="1"/>
  <c r="CN12" i="1"/>
  <c r="CM12" i="1"/>
  <c r="CK12" i="1"/>
  <c r="R12" i="1" s="1"/>
  <c r="CJ12" i="1"/>
  <c r="CI12" i="1"/>
  <c r="CG12" i="1"/>
  <c r="CH12" i="1" s="1"/>
  <c r="AG12" i="1" s="1"/>
  <c r="CF12" i="1"/>
  <c r="CD12" i="1"/>
  <c r="CE12" i="1" s="1"/>
  <c r="CC12" i="1"/>
  <c r="CA12" i="1"/>
  <c r="BZ12" i="1"/>
  <c r="BY12" i="1"/>
  <c r="BW12" i="1"/>
  <c r="BX12" i="1" s="1"/>
  <c r="AF12" i="1" s="1"/>
  <c r="BV12" i="1"/>
  <c r="BT12" i="1"/>
  <c r="BU12" i="1" s="1"/>
  <c r="BS12" i="1"/>
  <c r="BP12" i="1"/>
  <c r="BQ12" i="1" s="1"/>
  <c r="BO12" i="1"/>
  <c r="BM12" i="1"/>
  <c r="BL12" i="1"/>
  <c r="BK12" i="1"/>
  <c r="BJ12" i="1"/>
  <c r="BI12" i="1"/>
  <c r="BH12" i="1"/>
  <c r="BF12" i="1"/>
  <c r="BG12" i="1" s="1"/>
  <c r="BE12" i="1"/>
  <c r="BC12" i="1"/>
  <c r="BD12" i="1" s="1"/>
  <c r="BB12" i="1"/>
  <c r="AZ12" i="1"/>
  <c r="N12" i="1" s="1"/>
  <c r="AY12" i="1"/>
  <c r="AX12" i="1"/>
  <c r="AV12" i="1"/>
  <c r="AW12" i="1" s="1"/>
  <c r="AA12" i="1" s="1"/>
  <c r="AU12" i="1"/>
  <c r="AS12" i="1"/>
  <c r="AT12" i="1" s="1"/>
  <c r="Z12" i="1" s="1"/>
  <c r="AR12" i="1"/>
  <c r="AO12" i="1"/>
  <c r="AP12" i="1" s="1"/>
  <c r="K12" i="1" s="1"/>
  <c r="AN12" i="1"/>
  <c r="AM12" i="1"/>
  <c r="AL12" i="1"/>
  <c r="AK12" i="1"/>
  <c r="AJ12" i="1"/>
  <c r="T12" i="1" s="1"/>
  <c r="AI12" i="1"/>
  <c r="AH12" i="1"/>
  <c r="AE12" i="1"/>
  <c r="AB12" i="1"/>
  <c r="X12" i="1"/>
  <c r="W12" i="1"/>
  <c r="U12" i="1"/>
  <c r="S12" i="1"/>
  <c r="Q12" i="1"/>
  <c r="P12" i="1"/>
  <c r="L12" i="1"/>
  <c r="J12" i="1"/>
  <c r="D12" i="1"/>
  <c r="A12" i="1"/>
  <c r="DZ11" i="1"/>
  <c r="M11" i="1" s="1"/>
  <c r="DY11" i="1"/>
  <c r="DX11" i="1"/>
  <c r="DV11" i="1"/>
  <c r="DW11" i="1" s="1"/>
  <c r="Y11" i="1" s="1"/>
  <c r="DU11" i="1"/>
  <c r="DS11" i="1"/>
  <c r="DT11" i="1" s="1"/>
  <c r="X11" i="1" s="1"/>
  <c r="DR11" i="1"/>
  <c r="DO11" i="1"/>
  <c r="DP11" i="1" s="1"/>
  <c r="DN11" i="1"/>
  <c r="DM11" i="1"/>
  <c r="AE11" i="1" s="1"/>
  <c r="DL11" i="1"/>
  <c r="DK11" i="1"/>
  <c r="DI11" i="1"/>
  <c r="DJ11" i="1" s="1"/>
  <c r="AD11" i="1" s="1"/>
  <c r="DH11" i="1"/>
  <c r="DF11" i="1"/>
  <c r="DE11" i="1"/>
  <c r="DD11" i="1"/>
  <c r="DB11" i="1"/>
  <c r="DC11" i="1" s="1"/>
  <c r="W11" i="1" s="1"/>
  <c r="DA11" i="1"/>
  <c r="CZ11" i="1"/>
  <c r="CY11" i="1"/>
  <c r="CX11" i="1"/>
  <c r="CU11" i="1"/>
  <c r="O11" i="1" s="1"/>
  <c r="CT11" i="1"/>
  <c r="CS11" i="1"/>
  <c r="CR11" i="1"/>
  <c r="AC11" i="1" s="1"/>
  <c r="CQ11" i="1"/>
  <c r="CP11" i="1"/>
  <c r="CN11" i="1"/>
  <c r="CO11" i="1" s="1"/>
  <c r="CM11" i="1"/>
  <c r="CK11" i="1"/>
  <c r="CJ11" i="1"/>
  <c r="CI11" i="1"/>
  <c r="CH11" i="1"/>
  <c r="CG11" i="1"/>
  <c r="CF11" i="1"/>
  <c r="CD11" i="1"/>
  <c r="CE11" i="1" s="1"/>
  <c r="CC11" i="1"/>
  <c r="BZ11" i="1"/>
  <c r="CA11" i="1" s="1"/>
  <c r="BY11" i="1"/>
  <c r="BX11" i="1"/>
  <c r="AF11" i="1" s="1"/>
  <c r="BW11" i="1"/>
  <c r="BV11" i="1"/>
  <c r="BT11" i="1"/>
  <c r="BU11" i="1" s="1"/>
  <c r="BS11" i="1"/>
  <c r="BP11" i="1"/>
  <c r="BQ11" i="1" s="1"/>
  <c r="BO11" i="1"/>
  <c r="BL11" i="1"/>
  <c r="BM11" i="1" s="1"/>
  <c r="BK11" i="1"/>
  <c r="BJ11" i="1"/>
  <c r="BI11" i="1"/>
  <c r="BH11" i="1"/>
  <c r="BF11" i="1"/>
  <c r="BG11" i="1" s="1"/>
  <c r="BE11" i="1"/>
  <c r="BD11" i="1"/>
  <c r="BC11" i="1"/>
  <c r="BB11" i="1"/>
  <c r="AY11" i="1"/>
  <c r="AZ11" i="1" s="1"/>
  <c r="N11" i="1" s="1"/>
  <c r="AX11" i="1"/>
  <c r="AW11" i="1"/>
  <c r="AA11" i="1" s="1"/>
  <c r="AV11" i="1"/>
  <c r="AU11" i="1"/>
  <c r="AT11" i="1"/>
  <c r="AS11" i="1"/>
  <c r="AR11" i="1"/>
  <c r="AP11" i="1"/>
  <c r="K11" i="1" s="1"/>
  <c r="AO11" i="1"/>
  <c r="AN11" i="1"/>
  <c r="AL11" i="1"/>
  <c r="AM11" i="1" s="1"/>
  <c r="AK11" i="1"/>
  <c r="AJ11" i="1"/>
  <c r="T11" i="1" s="1"/>
  <c r="AI11" i="1"/>
  <c r="AH11" i="1"/>
  <c r="AG11" i="1"/>
  <c r="AB11" i="1"/>
  <c r="Z11" i="1"/>
  <c r="V11" i="1"/>
  <c r="U11" i="1"/>
  <c r="R11" i="1"/>
  <c r="Q11" i="1"/>
  <c r="P11" i="1"/>
  <c r="L11" i="1"/>
  <c r="I11" i="1"/>
  <c r="C11" i="1" s="1"/>
  <c r="A11" i="1"/>
  <c r="DZ10" i="1"/>
  <c r="DY10" i="1"/>
  <c r="DX10" i="1"/>
  <c r="DW10" i="1"/>
  <c r="DV10" i="1"/>
  <c r="DU10" i="1"/>
  <c r="DS10" i="1"/>
  <c r="DT10" i="1" s="1"/>
  <c r="X10" i="1" s="1"/>
  <c r="DR10" i="1"/>
  <c r="DO10" i="1"/>
  <c r="DP10" i="1" s="1"/>
  <c r="P10" i="1" s="1"/>
  <c r="DN10" i="1"/>
  <c r="DM10" i="1"/>
  <c r="DL10" i="1"/>
  <c r="DK10" i="1"/>
  <c r="DJ10" i="1"/>
  <c r="AD10" i="1" s="1"/>
  <c r="DI10" i="1"/>
  <c r="DH10" i="1"/>
  <c r="DE10" i="1"/>
  <c r="DF10" i="1" s="1"/>
  <c r="L10" i="1" s="1"/>
  <c r="DD10" i="1"/>
  <c r="DB10" i="1"/>
  <c r="DC10" i="1" s="1"/>
  <c r="W10" i="1" s="1"/>
  <c r="DA10" i="1"/>
  <c r="CZ10" i="1"/>
  <c r="CY10" i="1"/>
  <c r="CX10" i="1"/>
  <c r="CU10" i="1"/>
  <c r="O10" i="1" s="1"/>
  <c r="CT10" i="1"/>
  <c r="CS10" i="1"/>
  <c r="CQ10" i="1"/>
  <c r="CR10" i="1" s="1"/>
  <c r="AC10" i="1" s="1"/>
  <c r="CP10" i="1"/>
  <c r="CN10" i="1"/>
  <c r="CO10" i="1" s="1"/>
  <c r="AB10" i="1" s="1"/>
  <c r="CM10" i="1"/>
  <c r="CK10" i="1"/>
  <c r="CJ10" i="1"/>
  <c r="CI10" i="1"/>
  <c r="CH10" i="1"/>
  <c r="CG10" i="1"/>
  <c r="CF10" i="1"/>
  <c r="CD10" i="1"/>
  <c r="CE10" i="1" s="1"/>
  <c r="CC10" i="1"/>
  <c r="BZ10" i="1"/>
  <c r="CA10" i="1" s="1"/>
  <c r="Q10" i="1" s="1"/>
  <c r="BY10" i="1"/>
  <c r="BX10" i="1"/>
  <c r="BW10" i="1"/>
  <c r="BV10" i="1"/>
  <c r="BU10" i="1"/>
  <c r="BT10" i="1"/>
  <c r="BS10" i="1"/>
  <c r="BP10" i="1"/>
  <c r="BQ10" i="1" s="1"/>
  <c r="BO10" i="1"/>
  <c r="BL10" i="1"/>
  <c r="BM10" i="1" s="1"/>
  <c r="S10" i="1" s="1"/>
  <c r="H10" i="1" s="1"/>
  <c r="BK10" i="1"/>
  <c r="BJ10" i="1"/>
  <c r="BI10" i="1"/>
  <c r="BH10" i="1"/>
  <c r="BG10" i="1"/>
  <c r="BF10" i="1"/>
  <c r="BE10" i="1"/>
  <c r="BC10" i="1"/>
  <c r="BD10" i="1" s="1"/>
  <c r="BB10" i="1"/>
  <c r="AY10" i="1"/>
  <c r="AZ10" i="1" s="1"/>
  <c r="N10" i="1" s="1"/>
  <c r="AX10" i="1"/>
  <c r="AW10" i="1"/>
  <c r="AA10" i="1" s="1"/>
  <c r="AV10" i="1"/>
  <c r="AU10" i="1"/>
  <c r="AT10" i="1"/>
  <c r="Z10" i="1" s="1"/>
  <c r="AS10" i="1"/>
  <c r="AR10" i="1"/>
  <c r="AO10" i="1"/>
  <c r="AP10" i="1" s="1"/>
  <c r="K10" i="1" s="1"/>
  <c r="AN10" i="1"/>
  <c r="AL10" i="1"/>
  <c r="AM10" i="1" s="1"/>
  <c r="U10" i="1" s="1"/>
  <c r="AK10" i="1"/>
  <c r="AJ10" i="1"/>
  <c r="AI10" i="1"/>
  <c r="AH10" i="1"/>
  <c r="AG10" i="1"/>
  <c r="AF10" i="1"/>
  <c r="AE10" i="1"/>
  <c r="Y10" i="1"/>
  <c r="V10" i="1"/>
  <c r="T10" i="1"/>
  <c r="R10" i="1"/>
  <c r="M10" i="1"/>
  <c r="J10" i="1"/>
  <c r="D10" i="1" s="1"/>
  <c r="A10" i="1"/>
  <c r="DY9" i="1"/>
  <c r="DZ9" i="1" s="1"/>
  <c r="M9" i="1" s="1"/>
  <c r="DX9" i="1"/>
  <c r="DW9" i="1"/>
  <c r="DV9" i="1"/>
  <c r="DU9" i="1"/>
  <c r="DT9" i="1"/>
  <c r="X9" i="1" s="1"/>
  <c r="DS9" i="1"/>
  <c r="DR9" i="1"/>
  <c r="DO9" i="1"/>
  <c r="DP9" i="1" s="1"/>
  <c r="P9" i="1" s="1"/>
  <c r="DN9" i="1"/>
  <c r="DL9" i="1"/>
  <c r="DM9" i="1" s="1"/>
  <c r="AE9" i="1" s="1"/>
  <c r="DK9" i="1"/>
  <c r="DJ9" i="1"/>
  <c r="DI9" i="1"/>
  <c r="DH9" i="1"/>
  <c r="DF9" i="1"/>
  <c r="L9" i="1" s="1"/>
  <c r="DE9" i="1"/>
  <c r="DD9" i="1"/>
  <c r="DB9" i="1"/>
  <c r="DC9" i="1" s="1"/>
  <c r="W9" i="1" s="1"/>
  <c r="DA9" i="1"/>
  <c r="CY9" i="1"/>
  <c r="CZ9" i="1" s="1"/>
  <c r="V9" i="1" s="1"/>
  <c r="CX9" i="1"/>
  <c r="CU9" i="1"/>
  <c r="CT9" i="1"/>
  <c r="CS9" i="1"/>
  <c r="CR9" i="1"/>
  <c r="AC9" i="1" s="1"/>
  <c r="CQ9" i="1"/>
  <c r="CP9" i="1"/>
  <c r="CN9" i="1"/>
  <c r="CO9" i="1" s="1"/>
  <c r="AB9" i="1" s="1"/>
  <c r="CM9" i="1"/>
  <c r="CJ9" i="1"/>
  <c r="CK9" i="1" s="1"/>
  <c r="R9" i="1" s="1"/>
  <c r="CI9" i="1"/>
  <c r="CH9" i="1"/>
  <c r="CG9" i="1"/>
  <c r="CF9" i="1"/>
  <c r="CE9" i="1"/>
  <c r="CD9" i="1"/>
  <c r="CC9" i="1"/>
  <c r="BZ9" i="1"/>
  <c r="CA9" i="1" s="1"/>
  <c r="Q9" i="1" s="1"/>
  <c r="BY9" i="1"/>
  <c r="BW9" i="1"/>
  <c r="BX9" i="1" s="1"/>
  <c r="AF9" i="1" s="1"/>
  <c r="BV9" i="1"/>
  <c r="BU9" i="1"/>
  <c r="BT9" i="1"/>
  <c r="BS9" i="1"/>
  <c r="BQ9" i="1"/>
  <c r="BP9" i="1"/>
  <c r="BO9" i="1"/>
  <c r="BL9" i="1"/>
  <c r="BM9" i="1" s="1"/>
  <c r="S9" i="1" s="1"/>
  <c r="BK9" i="1"/>
  <c r="BI9" i="1"/>
  <c r="BJ9" i="1" s="1"/>
  <c r="BH9" i="1"/>
  <c r="BG9" i="1"/>
  <c r="BF9" i="1"/>
  <c r="BE9" i="1"/>
  <c r="BD9" i="1"/>
  <c r="BC9" i="1"/>
  <c r="BB9" i="1"/>
  <c r="AY9" i="1"/>
  <c r="AZ9" i="1" s="1"/>
  <c r="N9" i="1" s="1"/>
  <c r="AX9" i="1"/>
  <c r="AV9" i="1"/>
  <c r="AW9" i="1" s="1"/>
  <c r="AA9" i="1" s="1"/>
  <c r="AU9" i="1"/>
  <c r="AT9" i="1"/>
  <c r="AS9" i="1"/>
  <c r="AR9" i="1"/>
  <c r="AP9" i="1"/>
  <c r="K9" i="1" s="1"/>
  <c r="AO9" i="1"/>
  <c r="AN9" i="1"/>
  <c r="AL9" i="1"/>
  <c r="AM9" i="1" s="1"/>
  <c r="U9" i="1" s="1"/>
  <c r="AK9" i="1"/>
  <c r="AI9" i="1"/>
  <c r="AJ9" i="1" s="1"/>
  <c r="T9" i="1" s="1"/>
  <c r="AH9" i="1"/>
  <c r="AG9" i="1"/>
  <c r="AD9" i="1"/>
  <c r="Z9" i="1"/>
  <c r="Y9" i="1"/>
  <c r="O9" i="1"/>
  <c r="I9" i="1"/>
  <c r="C9" i="1"/>
  <c r="A9" i="1"/>
  <c r="DY8" i="1"/>
  <c r="DZ8" i="1" s="1"/>
  <c r="M8" i="1" s="1"/>
  <c r="DX8" i="1"/>
  <c r="DV8" i="1"/>
  <c r="DW8" i="1" s="1"/>
  <c r="Y8" i="1" s="1"/>
  <c r="DU8" i="1"/>
  <c r="DT8" i="1"/>
  <c r="DS8" i="1"/>
  <c r="DR8" i="1"/>
  <c r="DP8" i="1"/>
  <c r="P8" i="1" s="1"/>
  <c r="DO8" i="1"/>
  <c r="DN8" i="1"/>
  <c r="DL8" i="1"/>
  <c r="DM8" i="1" s="1"/>
  <c r="AE8" i="1" s="1"/>
  <c r="DK8" i="1"/>
  <c r="DI8" i="1"/>
  <c r="DJ8" i="1" s="1"/>
  <c r="AD8" i="1" s="1"/>
  <c r="DH8" i="1"/>
  <c r="DF8" i="1"/>
  <c r="DE8" i="1"/>
  <c r="DD8" i="1"/>
  <c r="DC8" i="1"/>
  <c r="DB8" i="1"/>
  <c r="DA8" i="1"/>
  <c r="CY8" i="1"/>
  <c r="CZ8" i="1" s="1"/>
  <c r="V8" i="1" s="1"/>
  <c r="CX8" i="1"/>
  <c r="CT8" i="1"/>
  <c r="CU8" i="1" s="1"/>
  <c r="O8" i="1" s="1"/>
  <c r="CS8" i="1"/>
  <c r="CR8" i="1"/>
  <c r="AC8" i="1" s="1"/>
  <c r="CQ8" i="1"/>
  <c r="CP8" i="1"/>
  <c r="CO8" i="1"/>
  <c r="AB8" i="1" s="1"/>
  <c r="CN8" i="1"/>
  <c r="CM8" i="1"/>
  <c r="CJ8" i="1"/>
  <c r="CK8" i="1" s="1"/>
  <c r="R8" i="1" s="1"/>
  <c r="CI8" i="1"/>
  <c r="CG8" i="1"/>
  <c r="CH8" i="1" s="1"/>
  <c r="AG8" i="1" s="1"/>
  <c r="CF8" i="1"/>
  <c r="CE8" i="1"/>
  <c r="CD8" i="1"/>
  <c r="CC8" i="1"/>
  <c r="CA8" i="1"/>
  <c r="Q8" i="1" s="1"/>
  <c r="BZ8" i="1"/>
  <c r="BY8" i="1"/>
  <c r="BW8" i="1"/>
  <c r="BX8" i="1" s="1"/>
  <c r="AF8" i="1" s="1"/>
  <c r="BV8" i="1"/>
  <c r="BT8" i="1"/>
  <c r="BU8" i="1" s="1"/>
  <c r="BS8" i="1"/>
  <c r="BQ8" i="1"/>
  <c r="BP8" i="1"/>
  <c r="BO8" i="1"/>
  <c r="BM8" i="1"/>
  <c r="BL8" i="1"/>
  <c r="BK8" i="1"/>
  <c r="BI8" i="1"/>
  <c r="BJ8" i="1" s="1"/>
  <c r="BH8" i="1"/>
  <c r="BF8" i="1"/>
  <c r="BG8" i="1" s="1"/>
  <c r="BE8" i="1"/>
  <c r="BD8" i="1"/>
  <c r="BC8" i="1"/>
  <c r="BB8" i="1"/>
  <c r="AZ8" i="1"/>
  <c r="N8" i="1" s="1"/>
  <c r="AY8" i="1"/>
  <c r="AX8" i="1"/>
  <c r="AV8" i="1"/>
  <c r="AW8" i="1" s="1"/>
  <c r="AA8" i="1" s="1"/>
  <c r="AU8" i="1"/>
  <c r="AS8" i="1"/>
  <c r="AT8" i="1" s="1"/>
  <c r="Z8" i="1" s="1"/>
  <c r="AR8" i="1"/>
  <c r="AP8" i="1"/>
  <c r="AO8" i="1"/>
  <c r="AN8" i="1"/>
  <c r="AM8" i="1"/>
  <c r="U8" i="1" s="1"/>
  <c r="AL8" i="1"/>
  <c r="AK8" i="1"/>
  <c r="AI8" i="1"/>
  <c r="AJ8" i="1" s="1"/>
  <c r="T8" i="1" s="1"/>
  <c r="AH8" i="1"/>
  <c r="X8" i="1"/>
  <c r="W8" i="1"/>
  <c r="S8" i="1"/>
  <c r="L8" i="1"/>
  <c r="K8" i="1"/>
  <c r="J8" i="1"/>
  <c r="D8" i="1"/>
  <c r="A8" i="1"/>
  <c r="DZ7" i="1"/>
  <c r="M7" i="1" s="1"/>
  <c r="DY7" i="1"/>
  <c r="DX7" i="1"/>
  <c r="DV7" i="1"/>
  <c r="DW7" i="1" s="1"/>
  <c r="Y7" i="1" s="1"/>
  <c r="DU7" i="1"/>
  <c r="DS7" i="1"/>
  <c r="DT7" i="1" s="1"/>
  <c r="X7" i="1" s="1"/>
  <c r="DR7" i="1"/>
  <c r="DP7" i="1"/>
  <c r="DO7" i="1"/>
  <c r="DN7" i="1"/>
  <c r="DM7" i="1"/>
  <c r="AE7" i="1" s="1"/>
  <c r="DL7" i="1"/>
  <c r="DK7" i="1"/>
  <c r="DI7" i="1"/>
  <c r="DJ7" i="1" s="1"/>
  <c r="AD7" i="1" s="1"/>
  <c r="DH7" i="1"/>
  <c r="DE7" i="1"/>
  <c r="DF7" i="1" s="1"/>
  <c r="L7" i="1" s="1"/>
  <c r="DD7" i="1"/>
  <c r="DC7" i="1"/>
  <c r="DB7" i="1"/>
  <c r="DA7" i="1"/>
  <c r="CZ7" i="1"/>
  <c r="V7" i="1" s="1"/>
  <c r="CY7" i="1"/>
  <c r="CX7" i="1"/>
  <c r="CT7" i="1"/>
  <c r="CU7" i="1" s="1"/>
  <c r="O7" i="1" s="1"/>
  <c r="CS7" i="1"/>
  <c r="CQ7" i="1"/>
  <c r="CR7" i="1" s="1"/>
  <c r="AC7" i="1" s="1"/>
  <c r="CP7" i="1"/>
  <c r="CO7" i="1"/>
  <c r="CN7" i="1"/>
  <c r="CM7" i="1"/>
  <c r="CK7" i="1"/>
  <c r="R7" i="1" s="1"/>
  <c r="CJ7" i="1"/>
  <c r="CI7" i="1"/>
  <c r="CG7" i="1"/>
  <c r="CH7" i="1" s="1"/>
  <c r="AG7" i="1" s="1"/>
  <c r="CF7" i="1"/>
  <c r="CD7" i="1"/>
  <c r="CE7" i="1" s="1"/>
  <c r="CC7" i="1"/>
  <c r="CA7" i="1"/>
  <c r="Q7" i="1" s="1"/>
  <c r="BZ7" i="1"/>
  <c r="BY7" i="1"/>
  <c r="BX7" i="1"/>
  <c r="BW7" i="1"/>
  <c r="BV7" i="1"/>
  <c r="BT7" i="1"/>
  <c r="BU7" i="1" s="1"/>
  <c r="BS7" i="1"/>
  <c r="BP7" i="1"/>
  <c r="BQ7" i="1" s="1"/>
  <c r="S7" i="1" s="1"/>
  <c r="BO7" i="1"/>
  <c r="BM7" i="1"/>
  <c r="BL7" i="1"/>
  <c r="BK7" i="1"/>
  <c r="BJ7" i="1"/>
  <c r="BI7" i="1"/>
  <c r="BH7" i="1"/>
  <c r="BF7" i="1"/>
  <c r="BG7" i="1" s="1"/>
  <c r="BE7" i="1"/>
  <c r="BC7" i="1"/>
  <c r="BD7" i="1" s="1"/>
  <c r="BB7" i="1"/>
  <c r="AZ7" i="1"/>
  <c r="N7" i="1" s="1"/>
  <c r="AY7" i="1"/>
  <c r="AX7" i="1"/>
  <c r="AW7" i="1"/>
  <c r="AA7" i="1" s="1"/>
  <c r="AV7" i="1"/>
  <c r="AU7" i="1"/>
  <c r="AS7" i="1"/>
  <c r="AT7" i="1" s="1"/>
  <c r="Z7" i="1" s="1"/>
  <c r="AR7" i="1"/>
  <c r="AO7" i="1"/>
  <c r="AP7" i="1" s="1"/>
  <c r="K7" i="1" s="1"/>
  <c r="I7" i="1" s="1"/>
  <c r="AN7" i="1"/>
  <c r="AM7" i="1"/>
  <c r="U7" i="1" s="1"/>
  <c r="AL7" i="1"/>
  <c r="AK7" i="1"/>
  <c r="AJ7" i="1"/>
  <c r="AI7" i="1"/>
  <c r="AH7" i="1"/>
  <c r="AF7" i="1"/>
  <c r="AB7" i="1"/>
  <c r="W7" i="1"/>
  <c r="T7" i="1"/>
  <c r="P7" i="1"/>
  <c r="J7" i="1"/>
  <c r="D7" i="1"/>
  <c r="A7" i="1"/>
  <c r="I48" i="1" l="1"/>
  <c r="H31" i="1"/>
  <c r="H35" i="1"/>
  <c r="H41" i="1"/>
  <c r="I52" i="1"/>
  <c r="J21" i="1"/>
  <c r="H28" i="1"/>
  <c r="H32" i="1"/>
  <c r="J40" i="1"/>
  <c r="I54" i="1"/>
  <c r="I37" i="1"/>
  <c r="I31" i="1"/>
  <c r="I33" i="1"/>
  <c r="S33" i="1"/>
  <c r="H33" i="1" s="1"/>
  <c r="I39" i="1"/>
  <c r="I51" i="1"/>
  <c r="I55" i="1"/>
  <c r="I35" i="1"/>
  <c r="S17" i="1"/>
  <c r="H17" i="1" s="1"/>
  <c r="I19" i="1"/>
  <c r="S21" i="1"/>
  <c r="H21" i="1" s="1"/>
  <c r="S24" i="1"/>
  <c r="H24" i="1" s="1"/>
  <c r="S27" i="1"/>
  <c r="H27" i="1" s="1"/>
  <c r="J41" i="1"/>
  <c r="I49" i="1"/>
  <c r="S54" i="1"/>
  <c r="H54" i="1" s="1"/>
  <c r="S42" i="1"/>
  <c r="H42" i="1" s="1"/>
  <c r="S51" i="1"/>
  <c r="H51" i="1" s="1"/>
  <c r="B51" i="1" s="1"/>
  <c r="H50" i="1"/>
  <c r="B50" i="1" s="1"/>
  <c r="S16" i="1"/>
  <c r="H16" i="1" s="1"/>
  <c r="S20" i="1"/>
  <c r="H20" i="1" s="1"/>
  <c r="S25" i="1"/>
  <c r="H25" i="1" s="1"/>
  <c r="S19" i="1"/>
  <c r="H19" i="1" s="1"/>
  <c r="S14" i="1"/>
  <c r="H14" i="1" s="1"/>
  <c r="S29" i="1"/>
  <c r="H29" i="1" s="1"/>
  <c r="S43" i="1"/>
  <c r="H43" i="1" s="1"/>
  <c r="S45" i="1"/>
  <c r="H45" i="1" s="1"/>
  <c r="S47" i="1"/>
  <c r="H47" i="1" s="1"/>
  <c r="S52" i="1"/>
  <c r="H52" i="1" s="1"/>
  <c r="S46" i="1"/>
  <c r="H46" i="1" s="1"/>
  <c r="B46" i="1" s="1"/>
  <c r="S49" i="1"/>
  <c r="H49" i="1" s="1"/>
  <c r="S40" i="1"/>
  <c r="H40" i="1" s="1"/>
  <c r="S48" i="1"/>
  <c r="H7" i="1"/>
  <c r="H9" i="1"/>
  <c r="J11" i="1"/>
  <c r="I12" i="1"/>
  <c r="H12" i="1"/>
  <c r="J9" i="1"/>
  <c r="I10" i="1"/>
  <c r="I13" i="1"/>
  <c r="I8" i="1"/>
  <c r="H8" i="1"/>
  <c r="S18" i="1"/>
  <c r="H18" i="1" s="1"/>
  <c r="S22" i="1"/>
  <c r="H22" i="1" s="1"/>
  <c r="S11" i="1"/>
  <c r="H11" i="1" s="1"/>
  <c r="H13" i="1"/>
  <c r="S15" i="1"/>
  <c r="J15" i="1" s="1"/>
  <c r="B45" i="1"/>
  <c r="S37" i="1"/>
  <c r="H37" i="1" s="1"/>
  <c r="S23" i="1"/>
  <c r="H23" i="1" s="1"/>
  <c r="S26" i="1"/>
  <c r="H26" i="1" s="1"/>
  <c r="S36" i="1"/>
  <c r="H36" i="1" s="1"/>
  <c r="S39" i="1"/>
  <c r="H39" i="1" s="1"/>
  <c r="S38" i="1"/>
  <c r="H38" i="1" s="1"/>
  <c r="B47" i="1"/>
  <c r="I57" i="1"/>
  <c r="S34" i="1"/>
  <c r="H34" i="1" s="1"/>
  <c r="S30" i="1"/>
  <c r="H30" i="1" s="1"/>
  <c r="S44" i="1"/>
  <c r="B49" i="1"/>
  <c r="H56" i="1"/>
  <c r="I56" i="1"/>
  <c r="S53" i="1"/>
  <c r="H53" i="1" s="1"/>
  <c r="S55" i="1"/>
  <c r="H55" i="1" s="1"/>
  <c r="J18" i="1" l="1"/>
  <c r="I20" i="1"/>
  <c r="I25" i="1"/>
  <c r="C22" i="1" s="1"/>
  <c r="H48" i="1"/>
  <c r="B48" i="1" s="1"/>
  <c r="J46" i="1"/>
  <c r="D46" i="1" s="1"/>
  <c r="J26" i="1"/>
  <c r="D21" i="1" s="1"/>
  <c r="I14" i="1"/>
  <c r="I16" i="1"/>
  <c r="I22" i="1"/>
  <c r="B20" i="1"/>
  <c r="H15" i="1"/>
  <c r="B29" i="1" s="1"/>
  <c r="H44" i="1"/>
  <c r="B32" i="1" s="1"/>
  <c r="I45" i="1"/>
  <c r="C45" i="1" s="1"/>
  <c r="J24" i="1"/>
  <c r="I17" i="1"/>
  <c r="I43" i="1"/>
  <c r="I47" i="1"/>
  <c r="C47" i="1" s="1"/>
  <c r="I36" i="1"/>
  <c r="J38" i="1"/>
  <c r="J30" i="1"/>
  <c r="I27" i="1"/>
  <c r="J44" i="1"/>
  <c r="I29" i="1"/>
  <c r="I34" i="1"/>
  <c r="C34" i="1" s="1"/>
  <c r="I42" i="1"/>
  <c r="I23" i="1"/>
  <c r="C31" i="1" s="1"/>
  <c r="B26" i="1"/>
  <c r="B37" i="1"/>
  <c r="B31" i="1"/>
  <c r="B17" i="1"/>
  <c r="B23" i="1"/>
  <c r="B35" i="1"/>
  <c r="B22" i="1"/>
  <c r="B10" i="1"/>
  <c r="B34" i="1"/>
  <c r="B36" i="1"/>
  <c r="B43" i="1"/>
  <c r="B27" i="1"/>
  <c r="B13" i="1"/>
  <c r="B24" i="1"/>
  <c r="B21" i="1"/>
  <c r="B28" i="1"/>
  <c r="B9" i="1"/>
  <c r="B30" i="1"/>
  <c r="B41" i="1"/>
  <c r="B15" i="1"/>
  <c r="B25" i="1"/>
  <c r="B42" i="1"/>
  <c r="B14" i="1"/>
  <c r="B8" i="1"/>
  <c r="C36" i="1"/>
  <c r="B11" i="1"/>
  <c r="B18" i="1"/>
  <c r="B33" i="1"/>
  <c r="B40" i="1"/>
  <c r="B19" i="1"/>
  <c r="D26" i="1"/>
  <c r="B12" i="1"/>
  <c r="B7" i="1"/>
  <c r="C42" i="1" l="1"/>
  <c r="C23" i="1"/>
  <c r="C17" i="1"/>
  <c r="D18" i="1"/>
  <c r="B16" i="1"/>
  <c r="B44" i="1"/>
  <c r="C13" i="1"/>
  <c r="B38" i="1"/>
  <c r="B39" i="1"/>
  <c r="C10" i="1"/>
  <c r="C37" i="1"/>
  <c r="C7" i="1"/>
  <c r="D41" i="1"/>
  <c r="D11" i="1"/>
  <c r="D15" i="1"/>
  <c r="D24" i="1"/>
  <c r="C35" i="1"/>
  <c r="C25" i="1"/>
  <c r="C32" i="1"/>
  <c r="D30" i="1"/>
  <c r="C33" i="1"/>
  <c r="C39" i="1"/>
  <c r="C8" i="1"/>
  <c r="C14" i="1"/>
  <c r="C12" i="1"/>
  <c r="C43" i="1"/>
  <c r="C27" i="1"/>
  <c r="D40" i="1"/>
  <c r="D38" i="1"/>
  <c r="D44" i="1"/>
  <c r="C16" i="1"/>
  <c r="C20" i="1"/>
  <c r="C29" i="1"/>
  <c r="D9" i="1"/>
  <c r="C19" i="1"/>
  <c r="C28" i="1"/>
</calcChain>
</file>

<file path=xl/sharedStrings.xml><?xml version="1.0" encoding="utf-8"?>
<sst xmlns="http://schemas.openxmlformats.org/spreadsheetml/2006/main" count="198" uniqueCount="117">
  <si>
    <t>2018 OSZ-NCD U16 Series</t>
  </si>
  <si>
    <t>OSZ Points = best SG race + best 2 GS races + best 2 SL races + best SC race</t>
  </si>
  <si>
    <t>SQA Prov:Best 3/6 race results incl SC + Best 3 of 6 SL Runs + best 2 of 4 GS runs + best 1 of 2 SG</t>
  </si>
  <si>
    <t>WOMEN</t>
  </si>
  <si>
    <t>NCD Provincials: 4 of 8sl run plus best sl race, 3 of 6 GS plus best GS race + best SG</t>
  </si>
  <si>
    <t>GS - MSM</t>
  </si>
  <si>
    <t>SL - ESCF</t>
  </si>
  <si>
    <t>SL - CASCADES</t>
  </si>
  <si>
    <t>SG MSM</t>
  </si>
  <si>
    <t>Super Combined - MSM</t>
  </si>
  <si>
    <t>SL - CAS</t>
  </si>
  <si>
    <t>GS - ESCF</t>
  </si>
  <si>
    <t>SL - EDEL</t>
  </si>
  <si>
    <t>GS - CAL</t>
  </si>
  <si>
    <t>OSZ</t>
  </si>
  <si>
    <t>SQA Prov</t>
  </si>
  <si>
    <t>AOA Prov</t>
  </si>
  <si>
    <t>Race</t>
  </si>
  <si>
    <t>Races</t>
  </si>
  <si>
    <t>Runs</t>
  </si>
  <si>
    <t>Feb 10 2018</t>
  </si>
  <si>
    <t>Feb 11 2018</t>
  </si>
  <si>
    <t>Rank</t>
  </si>
  <si>
    <t>Last Name</t>
  </si>
  <si>
    <t>Club</t>
  </si>
  <si>
    <t>Card</t>
  </si>
  <si>
    <t>PTS</t>
  </si>
  <si>
    <t>GS1</t>
  </si>
  <si>
    <t>GS2</t>
  </si>
  <si>
    <t>GS3</t>
  </si>
  <si>
    <t>SL1</t>
  </si>
  <si>
    <t>SL2</t>
  </si>
  <si>
    <t>SL3</t>
  </si>
  <si>
    <t>SC1</t>
  </si>
  <si>
    <t>SC2</t>
  </si>
  <si>
    <t>Best SG</t>
  </si>
  <si>
    <t>GS 1</t>
  </si>
  <si>
    <t>GS 2</t>
  </si>
  <si>
    <t>GS 3</t>
  </si>
  <si>
    <t>GS 4</t>
  </si>
  <si>
    <t>GS5</t>
  </si>
  <si>
    <t>GS6</t>
  </si>
  <si>
    <t>SL 1</t>
  </si>
  <si>
    <t>SL 2</t>
  </si>
  <si>
    <t>SL 3</t>
  </si>
  <si>
    <t>SL 4</t>
  </si>
  <si>
    <t>SL5</t>
  </si>
  <si>
    <t>SL6</t>
  </si>
  <si>
    <t>SL SC</t>
  </si>
  <si>
    <t>Run1</t>
  </si>
  <si>
    <r>
      <t>PTS</t>
    </r>
    <r>
      <rPr>
        <b/>
        <i/>
        <sz val="10"/>
        <color indexed="9"/>
        <rFont val="Arial"/>
        <family val="2"/>
      </rPr>
      <t>Gs1</t>
    </r>
  </si>
  <si>
    <t>Run2</t>
  </si>
  <si>
    <r>
      <t>PTS</t>
    </r>
    <r>
      <rPr>
        <b/>
        <i/>
        <sz val="10"/>
        <color indexed="9"/>
        <rFont val="Arial"/>
        <family val="2"/>
      </rPr>
      <t>gs2</t>
    </r>
  </si>
  <si>
    <t>Total</t>
  </si>
  <si>
    <r>
      <t>PTS</t>
    </r>
    <r>
      <rPr>
        <b/>
        <i/>
        <sz val="10"/>
        <color indexed="9"/>
        <rFont val="Arial"/>
        <family val="2"/>
      </rPr>
      <t>sl1</t>
    </r>
  </si>
  <si>
    <r>
      <t>PTS</t>
    </r>
    <r>
      <rPr>
        <b/>
        <i/>
        <sz val="10"/>
        <color indexed="9"/>
        <rFont val="Arial"/>
        <family val="2"/>
      </rPr>
      <t>sl2</t>
    </r>
  </si>
  <si>
    <r>
      <t>PTS</t>
    </r>
    <r>
      <rPr>
        <b/>
        <i/>
        <sz val="10"/>
        <color indexed="9"/>
        <rFont val="Arial"/>
        <family val="2"/>
      </rPr>
      <t>gs3</t>
    </r>
  </si>
  <si>
    <r>
      <t>PTS</t>
    </r>
    <r>
      <rPr>
        <b/>
        <i/>
        <sz val="10"/>
        <color indexed="9"/>
        <rFont val="Arial"/>
        <family val="2"/>
      </rPr>
      <t>gs4</t>
    </r>
  </si>
  <si>
    <t>SG</t>
  </si>
  <si>
    <r>
      <t>PTS</t>
    </r>
    <r>
      <rPr>
        <b/>
        <i/>
        <sz val="10"/>
        <color indexed="9"/>
        <rFont val="Arial"/>
        <family val="2"/>
      </rPr>
      <t>sg1</t>
    </r>
  </si>
  <si>
    <t>SL</t>
  </si>
  <si>
    <r>
      <t>PTS</t>
    </r>
    <r>
      <rPr>
        <b/>
        <i/>
        <sz val="10"/>
        <color indexed="9"/>
        <rFont val="Arial"/>
        <family val="2"/>
      </rPr>
      <t>sl5</t>
    </r>
  </si>
  <si>
    <r>
      <t>PTS</t>
    </r>
    <r>
      <rPr>
        <b/>
        <i/>
        <sz val="10"/>
        <color indexed="9"/>
        <rFont val="Arial"/>
        <family val="2"/>
      </rPr>
      <t>sc1</t>
    </r>
  </si>
  <si>
    <r>
      <t>PTS</t>
    </r>
    <r>
      <rPr>
        <b/>
        <i/>
        <sz val="10"/>
        <color indexed="9"/>
        <rFont val="Arial"/>
        <family val="2"/>
      </rPr>
      <t>sg2</t>
    </r>
  </si>
  <si>
    <r>
      <t>PTS</t>
    </r>
    <r>
      <rPr>
        <b/>
        <i/>
        <sz val="10"/>
        <color indexed="9"/>
        <rFont val="Arial"/>
        <family val="2"/>
      </rPr>
      <t>sl6</t>
    </r>
  </si>
  <si>
    <r>
      <t>PTS</t>
    </r>
    <r>
      <rPr>
        <b/>
        <i/>
        <sz val="10"/>
        <color indexed="9"/>
        <rFont val="Arial"/>
        <family val="2"/>
      </rPr>
      <t>sl3</t>
    </r>
  </si>
  <si>
    <r>
      <t>PTS</t>
    </r>
    <r>
      <rPr>
        <b/>
        <i/>
        <sz val="10"/>
        <color indexed="9"/>
        <rFont val="Arial"/>
        <family val="2"/>
      </rPr>
      <t>sl4</t>
    </r>
  </si>
  <si>
    <t>Run 1</t>
  </si>
  <si>
    <t>Run 2</t>
  </si>
  <si>
    <t>CONRAD  Hayley</t>
  </si>
  <si>
    <t>MARIE</t>
  </si>
  <si>
    <t>GILFILLAN  Kaia</t>
  </si>
  <si>
    <t>VORLA</t>
  </si>
  <si>
    <t>HAMILTON  Gillian</t>
  </si>
  <si>
    <t>FORTU</t>
  </si>
  <si>
    <t>CARLAN GAZSI  Sydney</t>
  </si>
  <si>
    <t>MICHELIS  Julia</t>
  </si>
  <si>
    <t>FARAH  Ella</t>
  </si>
  <si>
    <t>MOFFATT  Noemie</t>
  </si>
  <si>
    <t>BELLIVEAU  Stephanie</t>
  </si>
  <si>
    <t>EDEL</t>
  </si>
  <si>
    <t>POWERS  Natalie</t>
  </si>
  <si>
    <t>CARON  Jessie-Anne</t>
  </si>
  <si>
    <t>CASCA</t>
  </si>
  <si>
    <t>WAGNER  Emma</t>
  </si>
  <si>
    <t>SCHREIDER  Tess</t>
  </si>
  <si>
    <t>SIMARD  Clodie-Anne</t>
  </si>
  <si>
    <t>ARMSTRONG  Reagan</t>
  </si>
  <si>
    <t>WATSON  Spencer</t>
  </si>
  <si>
    <t>VAIL  Hannah</t>
  </si>
  <si>
    <t>BERKERS  Martina</t>
  </si>
  <si>
    <t>Stoneham  Bailey</t>
  </si>
  <si>
    <t>CALAB</t>
  </si>
  <si>
    <t>GREGOIRE  Claudie</t>
  </si>
  <si>
    <t>ESCF</t>
  </si>
  <si>
    <t>Hall  Chloe</t>
  </si>
  <si>
    <t>PARVANEH  Lilliane</t>
  </si>
  <si>
    <t>BOEHM  Hannah</t>
  </si>
  <si>
    <t>BURKE  Charlotte</t>
  </si>
  <si>
    <t>HERMAN  Riley</t>
  </si>
  <si>
    <t>ROCHELEAU  Chloe</t>
  </si>
  <si>
    <t>GERFAUX  Emeline</t>
  </si>
  <si>
    <t>BEUMER  Anna</t>
  </si>
  <si>
    <t>GUY  Laura</t>
  </si>
  <si>
    <t>LACROIX  Emilie</t>
  </si>
  <si>
    <t>BAZINET GILL  Celeste</t>
  </si>
  <si>
    <t>TUCK  Madisyn</t>
  </si>
  <si>
    <t>Keyes  Kasey</t>
  </si>
  <si>
    <t>GALLANT  Gabrielle</t>
  </si>
  <si>
    <t>BOND  Lillian</t>
  </si>
  <si>
    <t>VIZARD  Emma</t>
  </si>
  <si>
    <t>PETRUT  Brianna</t>
  </si>
  <si>
    <t>TURNER-PATRY  Jamie</t>
  </si>
  <si>
    <t>Burnham  Hannah</t>
  </si>
  <si>
    <t>DIONNE  Felicia</t>
  </si>
  <si>
    <t>KUZUGUDENLI  Ada</t>
  </si>
  <si>
    <t>WYLD  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</si>
</sst>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1009]mmmm\ d\,\ yyyy;@"/>
    <numFmt numFmtId="166" formatCode="\(0\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theme="5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2" fontId="0" fillId="2" borderId="0" xfId="0" applyNumberFormat="1" applyFill="1"/>
    <xf numFmtId="0" fontId="0" fillId="2" borderId="0" xfId="0" applyFill="1" applyAlignment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/>
    <xf numFmtId="2" fontId="7" fillId="2" borderId="0" xfId="0" applyNumberFormat="1" applyFont="1" applyFill="1"/>
    <xf numFmtId="0" fontId="8" fillId="2" borderId="0" xfId="0" applyFont="1" applyFill="1" applyAlignment="1"/>
    <xf numFmtId="2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/>
    <xf numFmtId="0" fontId="9" fillId="2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0" fillId="2" borderId="0" xfId="0" applyFill="1" applyBorder="1"/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5" fontId="15" fillId="3" borderId="3" xfId="0" applyNumberFormat="1" applyFont="1" applyFill="1" applyBorder="1" applyAlignment="1">
      <alignment horizontal="center"/>
    </xf>
    <xf numFmtId="165" fontId="15" fillId="3" borderId="4" xfId="0" applyNumberFormat="1" applyFont="1" applyFill="1" applyBorder="1" applyAlignment="1">
      <alignment horizontal="center"/>
    </xf>
    <xf numFmtId="165" fontId="15" fillId="3" borderId="5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165" fontId="15" fillId="3" borderId="4" xfId="0" applyNumberFormat="1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0" fillId="2" borderId="3" xfId="0" applyFill="1" applyBorder="1" applyAlignment="1">
      <alignment horizontal="right" indent="1"/>
    </xf>
    <xf numFmtId="0" fontId="14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165" fontId="15" fillId="3" borderId="6" xfId="0" applyNumberFormat="1" applyFont="1" applyFill="1" applyBorder="1" applyAlignment="1">
      <alignment horizontal="center"/>
    </xf>
    <xf numFmtId="165" fontId="15" fillId="3" borderId="7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right" indent="1"/>
    </xf>
    <xf numFmtId="0" fontId="14" fillId="2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4" fillId="2" borderId="10" xfId="0" applyFont="1" applyFill="1" applyBorder="1" applyAlignment="1"/>
    <xf numFmtId="0" fontId="14" fillId="2" borderId="10" xfId="0" applyFont="1" applyFill="1" applyBorder="1" applyAlignment="1">
      <alignment horizontal="center"/>
    </xf>
    <xf numFmtId="166" fontId="14" fillId="2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right"/>
    </xf>
    <xf numFmtId="0" fontId="0" fillId="0" borderId="0" xfId="0" applyFill="1"/>
    <xf numFmtId="0" fontId="1" fillId="0" borderId="10" xfId="0" applyFont="1" applyFill="1" applyBorder="1" applyAlignment="1">
      <alignment horizontal="right"/>
    </xf>
    <xf numFmtId="0" fontId="0" fillId="0" borderId="0" xfId="0" applyBorder="1"/>
    <xf numFmtId="0" fontId="0" fillId="0" borderId="10" xfId="0" applyBorder="1" applyAlignment="1">
      <alignment horizontal="right"/>
    </xf>
    <xf numFmtId="21" fontId="0" fillId="0" borderId="10" xfId="0" applyNumberFormat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166" fontId="0" fillId="2" borderId="3" xfId="0" applyNumberFormat="1" applyFill="1" applyBorder="1" applyAlignment="1">
      <alignment horizontal="right"/>
    </xf>
    <xf numFmtId="0" fontId="16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/>
    <xf numFmtId="0" fontId="14" fillId="2" borderId="0" xfId="0" applyFont="1" applyFill="1" applyBorder="1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liveau/Documents/OneDrive%20-%20F5%20Networks/Ski/Points/Ski%20Points%202018/Master%20files/U16_WOMEN_MASTER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6 Women"/>
      <sheetName val="Results (1)"/>
      <sheetName val="Results (2)"/>
      <sheetName val="Results (3)"/>
      <sheetName val="Results (4)"/>
      <sheetName val="Results (5)"/>
      <sheetName val="Results (6)"/>
      <sheetName val="Results (7)"/>
      <sheetName val="Results (8)"/>
      <sheetName val="Results (9)"/>
      <sheetName val="OUT_V2"/>
    </sheetNames>
    <sheetDataSet>
      <sheetData sheetId="0"/>
      <sheetData sheetId="1">
        <row r="3">
          <cell r="A3" t="str">
            <v>ARMSTRONG  Reagan</v>
          </cell>
          <cell r="D3" t="str">
            <v>CONRAD  Hayley</v>
          </cell>
          <cell r="E3" t="str">
            <v>U16</v>
          </cell>
          <cell r="F3">
            <v>38.57</v>
          </cell>
          <cell r="G3">
            <v>2</v>
          </cell>
          <cell r="H3">
            <v>41.04</v>
          </cell>
          <cell r="I3">
            <v>1</v>
          </cell>
          <cell r="J3">
            <v>79.61</v>
          </cell>
          <cell r="K3">
            <v>1</v>
          </cell>
        </row>
        <row r="4">
          <cell r="A4" t="str">
            <v>BAZINET GILL  Celeste</v>
          </cell>
          <cell r="D4" t="str">
            <v>HAMILTON  Gillian</v>
          </cell>
          <cell r="E4" t="str">
            <v>U16</v>
          </cell>
          <cell r="F4">
            <v>39.17</v>
          </cell>
          <cell r="G4">
            <v>3</v>
          </cell>
          <cell r="H4">
            <v>41.58</v>
          </cell>
          <cell r="I4">
            <v>2</v>
          </cell>
          <cell r="J4">
            <v>80.75</v>
          </cell>
          <cell r="K4">
            <v>2</v>
          </cell>
        </row>
        <row r="5">
          <cell r="A5" t="str">
            <v>BELLIVEAU  Stephanie</v>
          </cell>
          <cell r="D5" t="str">
            <v>WATSON  Spencer</v>
          </cell>
          <cell r="E5" t="str">
            <v>U16</v>
          </cell>
          <cell r="F5">
            <v>38.44</v>
          </cell>
          <cell r="G5">
            <v>1</v>
          </cell>
          <cell r="H5">
            <v>42.59</v>
          </cell>
          <cell r="I5">
            <v>4</v>
          </cell>
          <cell r="J5">
            <v>81.03</v>
          </cell>
          <cell r="K5">
            <v>3</v>
          </cell>
        </row>
        <row r="6">
          <cell r="A6" t="str">
            <v>BERKERS  Martina</v>
          </cell>
          <cell r="D6" t="str">
            <v>GILFILLAN  Kaia</v>
          </cell>
          <cell r="E6" t="str">
            <v>U16</v>
          </cell>
          <cell r="F6">
            <v>40.119999999999997</v>
          </cell>
          <cell r="G6">
            <v>6</v>
          </cell>
          <cell r="H6">
            <v>42.55</v>
          </cell>
          <cell r="I6">
            <v>3</v>
          </cell>
          <cell r="J6">
            <v>82.67</v>
          </cell>
          <cell r="K6">
            <v>4</v>
          </cell>
        </row>
        <row r="7">
          <cell r="A7" t="str">
            <v>BEUMER  Anna</v>
          </cell>
          <cell r="D7" t="str">
            <v>MICHELIS  Julia</v>
          </cell>
          <cell r="E7" t="str">
            <v>U16</v>
          </cell>
          <cell r="F7">
            <v>39.5</v>
          </cell>
          <cell r="G7">
            <v>4</v>
          </cell>
          <cell r="H7">
            <v>43.26</v>
          </cell>
          <cell r="I7">
            <v>9</v>
          </cell>
          <cell r="J7">
            <v>82.76</v>
          </cell>
          <cell r="K7">
            <v>5</v>
          </cell>
        </row>
        <row r="8">
          <cell r="A8" t="str">
            <v>BOEHM  Hannah</v>
          </cell>
          <cell r="D8" t="str">
            <v>CARLAN GAZSI  Sydney</v>
          </cell>
          <cell r="E8" t="str">
            <v>U16</v>
          </cell>
          <cell r="F8">
            <v>40.020000000000003</v>
          </cell>
          <cell r="G8">
            <v>5</v>
          </cell>
          <cell r="H8">
            <v>42.95</v>
          </cell>
          <cell r="I8">
            <v>5</v>
          </cell>
          <cell r="J8">
            <v>82.97</v>
          </cell>
          <cell r="K8">
            <v>6</v>
          </cell>
        </row>
        <row r="9">
          <cell r="A9" t="str">
            <v>BOND  Lillian</v>
          </cell>
          <cell r="D9" t="str">
            <v>FARAH  Ella</v>
          </cell>
          <cell r="E9" t="str">
            <v>U16</v>
          </cell>
          <cell r="F9">
            <v>40.130000000000003</v>
          </cell>
          <cell r="G9">
            <v>7</v>
          </cell>
          <cell r="H9">
            <v>43.31</v>
          </cell>
          <cell r="I9">
            <v>10</v>
          </cell>
          <cell r="J9">
            <v>83.44</v>
          </cell>
          <cell r="K9">
            <v>7</v>
          </cell>
        </row>
        <row r="10">
          <cell r="A10" t="str">
            <v>BURKE  Charlotte</v>
          </cell>
          <cell r="D10" t="str">
            <v>VAIL  Hannah</v>
          </cell>
          <cell r="E10" t="str">
            <v>U16</v>
          </cell>
          <cell r="F10">
            <v>40.97</v>
          </cell>
          <cell r="G10">
            <v>15</v>
          </cell>
          <cell r="H10">
            <v>42.96</v>
          </cell>
          <cell r="I10">
            <v>6</v>
          </cell>
          <cell r="J10">
            <v>83.93</v>
          </cell>
          <cell r="K10">
            <v>8</v>
          </cell>
        </row>
        <row r="11">
          <cell r="A11" t="str">
            <v>Burnham  Hannah</v>
          </cell>
          <cell r="D11" t="str">
            <v>CARON  Jessie-Anne</v>
          </cell>
          <cell r="E11" t="str">
            <v>U16</v>
          </cell>
          <cell r="F11">
            <v>40.32</v>
          </cell>
          <cell r="G11">
            <v>8</v>
          </cell>
          <cell r="H11">
            <v>43.82</v>
          </cell>
          <cell r="I11">
            <v>13</v>
          </cell>
          <cell r="J11">
            <v>84.14</v>
          </cell>
          <cell r="K11">
            <v>9</v>
          </cell>
        </row>
        <row r="12">
          <cell r="A12" t="str">
            <v>CARLAN GAZSI  Sydney</v>
          </cell>
          <cell r="D12" t="str">
            <v>BOEHM  Hannah</v>
          </cell>
          <cell r="E12" t="str">
            <v>U16</v>
          </cell>
          <cell r="F12">
            <v>41.2</v>
          </cell>
          <cell r="G12">
            <v>16</v>
          </cell>
          <cell r="H12">
            <v>43.13</v>
          </cell>
          <cell r="I12">
            <v>7</v>
          </cell>
          <cell r="J12">
            <v>84.33</v>
          </cell>
          <cell r="K12">
            <v>10</v>
          </cell>
        </row>
        <row r="13">
          <cell r="A13" t="str">
            <v>CARON  Jessie-Anne</v>
          </cell>
          <cell r="D13" t="str">
            <v>MOFFATT  Noemie</v>
          </cell>
          <cell r="E13" t="str">
            <v>U16</v>
          </cell>
          <cell r="F13">
            <v>40.549999999999997</v>
          </cell>
          <cell r="G13">
            <v>9</v>
          </cell>
          <cell r="H13">
            <v>43.86</v>
          </cell>
          <cell r="I13">
            <v>14</v>
          </cell>
          <cell r="J13">
            <v>84.41</v>
          </cell>
          <cell r="K13">
            <v>11</v>
          </cell>
        </row>
        <row r="14">
          <cell r="A14" t="str">
            <v>CONRAD  Hayley</v>
          </cell>
          <cell r="D14" t="str">
            <v>BELLIVEAU  Stephanie</v>
          </cell>
          <cell r="E14" t="str">
            <v>U16</v>
          </cell>
          <cell r="F14">
            <v>40.93</v>
          </cell>
          <cell r="G14">
            <v>13</v>
          </cell>
          <cell r="H14">
            <v>43.64</v>
          </cell>
          <cell r="I14">
            <v>11</v>
          </cell>
          <cell r="J14">
            <v>84.57</v>
          </cell>
          <cell r="K14">
            <v>12</v>
          </cell>
        </row>
        <row r="15">
          <cell r="A15" t="str">
            <v>DIONNE  Felicia</v>
          </cell>
          <cell r="D15" t="str">
            <v>GALLANT  Gabrielle</v>
          </cell>
          <cell r="E15" t="str">
            <v>U16</v>
          </cell>
          <cell r="F15">
            <v>41.24</v>
          </cell>
          <cell r="G15">
            <v>17</v>
          </cell>
          <cell r="H15">
            <v>43.69</v>
          </cell>
          <cell r="I15">
            <v>12</v>
          </cell>
          <cell r="J15">
            <v>84.93</v>
          </cell>
          <cell r="K15">
            <v>13</v>
          </cell>
        </row>
        <row r="16">
          <cell r="A16" t="str">
            <v>FARAH  Ella</v>
          </cell>
          <cell r="D16" t="str">
            <v>ARMSTRONG  Reagan</v>
          </cell>
          <cell r="E16" t="str">
            <v>U16</v>
          </cell>
          <cell r="F16">
            <v>40.92</v>
          </cell>
          <cell r="G16">
            <v>12</v>
          </cell>
          <cell r="H16">
            <v>44.04</v>
          </cell>
          <cell r="I16">
            <v>15</v>
          </cell>
          <cell r="J16">
            <v>84.96</v>
          </cell>
          <cell r="K16">
            <v>14</v>
          </cell>
        </row>
        <row r="17">
          <cell r="A17" t="str">
            <v>GALLANT  Gabrielle</v>
          </cell>
          <cell r="D17" t="str">
            <v>POWERS  Natalie</v>
          </cell>
          <cell r="E17" t="str">
            <v>U16</v>
          </cell>
          <cell r="F17">
            <v>40.81</v>
          </cell>
          <cell r="G17">
            <v>10</v>
          </cell>
          <cell r="H17">
            <v>44.42</v>
          </cell>
          <cell r="I17">
            <v>17</v>
          </cell>
          <cell r="J17">
            <v>85.23</v>
          </cell>
          <cell r="K17">
            <v>15</v>
          </cell>
        </row>
        <row r="18">
          <cell r="A18" t="str">
            <v>GERFAUX  Emeline</v>
          </cell>
          <cell r="D18" t="str">
            <v>GREGOIRE  Claudie</v>
          </cell>
          <cell r="E18" t="str">
            <v>U16</v>
          </cell>
          <cell r="F18">
            <v>40.81</v>
          </cell>
          <cell r="G18">
            <v>10</v>
          </cell>
          <cell r="H18">
            <v>44.71</v>
          </cell>
          <cell r="I18">
            <v>19</v>
          </cell>
          <cell r="J18">
            <v>85.52</v>
          </cell>
          <cell r="K18">
            <v>16</v>
          </cell>
        </row>
        <row r="19">
          <cell r="A19" t="str">
            <v>GILFILLAN  Kaia</v>
          </cell>
          <cell r="D19" t="str">
            <v>HERMAN  Riley</v>
          </cell>
          <cell r="E19" t="str">
            <v>U16</v>
          </cell>
          <cell r="F19">
            <v>42.05</v>
          </cell>
          <cell r="G19">
            <v>19</v>
          </cell>
          <cell r="H19">
            <v>44.86</v>
          </cell>
          <cell r="I19">
            <v>20</v>
          </cell>
          <cell r="J19">
            <v>86.91</v>
          </cell>
          <cell r="K19">
            <v>17</v>
          </cell>
        </row>
        <row r="20">
          <cell r="A20" t="str">
            <v>GREGOIRE  Claudie</v>
          </cell>
          <cell r="D20" t="str">
            <v>SIMARD  Clodie-Anne</v>
          </cell>
          <cell r="E20" t="str">
            <v>U16</v>
          </cell>
          <cell r="F20">
            <v>41.87</v>
          </cell>
          <cell r="G20">
            <v>18</v>
          </cell>
          <cell r="H20">
            <v>46.17</v>
          </cell>
          <cell r="I20">
            <v>22</v>
          </cell>
          <cell r="J20">
            <v>88.04</v>
          </cell>
          <cell r="K20">
            <v>18</v>
          </cell>
        </row>
        <row r="21">
          <cell r="A21" t="str">
            <v>GUY  Laura</v>
          </cell>
          <cell r="D21" t="str">
            <v>BERKERS  Martina</v>
          </cell>
          <cell r="E21" t="str">
            <v>U16</v>
          </cell>
          <cell r="F21">
            <v>42.51</v>
          </cell>
          <cell r="G21">
            <v>21</v>
          </cell>
          <cell r="H21">
            <v>45.58</v>
          </cell>
          <cell r="I21">
            <v>21</v>
          </cell>
          <cell r="J21">
            <v>88.09</v>
          </cell>
          <cell r="K21">
            <v>19</v>
          </cell>
        </row>
        <row r="22">
          <cell r="A22" t="str">
            <v>Hall  Chloe</v>
          </cell>
          <cell r="D22" t="str">
            <v>GERFAUX  Emeline</v>
          </cell>
          <cell r="E22" t="str">
            <v>U16</v>
          </cell>
          <cell r="F22">
            <v>44.04</v>
          </cell>
          <cell r="G22">
            <v>25</v>
          </cell>
          <cell r="H22">
            <v>44.21</v>
          </cell>
          <cell r="I22">
            <v>16</v>
          </cell>
          <cell r="J22">
            <v>88.25</v>
          </cell>
          <cell r="K22">
            <v>20</v>
          </cell>
        </row>
        <row r="23">
          <cell r="A23" t="str">
            <v>HAMILTON  Gillian</v>
          </cell>
          <cell r="D23" t="str">
            <v>PARVANEH  Lilliane</v>
          </cell>
          <cell r="E23" t="str">
            <v>U16</v>
          </cell>
          <cell r="F23">
            <v>42.74</v>
          </cell>
          <cell r="G23">
            <v>23</v>
          </cell>
          <cell r="H23">
            <v>46.43</v>
          </cell>
          <cell r="I23">
            <v>23</v>
          </cell>
          <cell r="J23">
            <v>89.17</v>
          </cell>
          <cell r="K23">
            <v>21</v>
          </cell>
        </row>
        <row r="24">
          <cell r="A24" t="str">
            <v>HERMAN  Riley</v>
          </cell>
          <cell r="D24" t="str">
            <v>HALL  Chloe</v>
          </cell>
          <cell r="E24" t="str">
            <v>U16</v>
          </cell>
          <cell r="F24">
            <v>42.67</v>
          </cell>
          <cell r="G24">
            <v>22</v>
          </cell>
          <cell r="H24">
            <v>46.56</v>
          </cell>
          <cell r="I24">
            <v>24</v>
          </cell>
          <cell r="J24">
            <v>89.23</v>
          </cell>
          <cell r="K24">
            <v>22</v>
          </cell>
        </row>
        <row r="25">
          <cell r="A25" t="str">
            <v>Keyes  Kasey</v>
          </cell>
          <cell r="D25" t="str">
            <v>BEUMER  Anna</v>
          </cell>
          <cell r="E25" t="str">
            <v>U16</v>
          </cell>
          <cell r="F25">
            <v>43.71</v>
          </cell>
          <cell r="G25">
            <v>24</v>
          </cell>
          <cell r="H25">
            <v>47.31</v>
          </cell>
          <cell r="I25">
            <v>26</v>
          </cell>
          <cell r="J25">
            <v>91.02</v>
          </cell>
          <cell r="K25">
            <v>23</v>
          </cell>
        </row>
        <row r="26">
          <cell r="A26" t="str">
            <v>KUZUGUDENLI  Ada</v>
          </cell>
          <cell r="D26" t="str">
            <v>ROCHELEAU  Chloe</v>
          </cell>
          <cell r="E26" t="str">
            <v>U16</v>
          </cell>
          <cell r="F26">
            <v>44.87</v>
          </cell>
          <cell r="G26">
            <v>27</v>
          </cell>
          <cell r="H26">
            <v>47.34</v>
          </cell>
          <cell r="I26">
            <v>27</v>
          </cell>
          <cell r="J26">
            <v>92.21</v>
          </cell>
          <cell r="K26">
            <v>24</v>
          </cell>
        </row>
        <row r="27">
          <cell r="A27" t="str">
            <v>LACROIX  Emilie</v>
          </cell>
          <cell r="D27" t="str">
            <v>LACROIX  Emilie</v>
          </cell>
          <cell r="E27" t="str">
            <v>U16</v>
          </cell>
          <cell r="F27">
            <v>44.18</v>
          </cell>
          <cell r="G27">
            <v>26</v>
          </cell>
          <cell r="H27">
            <v>48.59</v>
          </cell>
          <cell r="I27">
            <v>30</v>
          </cell>
          <cell r="J27">
            <v>92.77</v>
          </cell>
          <cell r="K27">
            <v>25</v>
          </cell>
        </row>
        <row r="28">
          <cell r="A28" t="str">
            <v>MICHELIS  Julia</v>
          </cell>
          <cell r="D28" t="str">
            <v>KEYES  Kasey</v>
          </cell>
          <cell r="E28" t="str">
            <v>U16</v>
          </cell>
          <cell r="F28">
            <v>45.76</v>
          </cell>
          <cell r="G28">
            <v>30</v>
          </cell>
          <cell r="H28">
            <v>47.25</v>
          </cell>
          <cell r="I28">
            <v>25</v>
          </cell>
          <cell r="J28">
            <v>93.01</v>
          </cell>
          <cell r="K28">
            <v>26</v>
          </cell>
        </row>
        <row r="29">
          <cell r="A29" t="str">
            <v>MOFFATT  Noemie</v>
          </cell>
          <cell r="D29" t="str">
            <v>TUCK  Madisyn</v>
          </cell>
          <cell r="E29" t="str">
            <v>U16</v>
          </cell>
          <cell r="F29">
            <v>45.66</v>
          </cell>
          <cell r="G29">
            <v>29</v>
          </cell>
          <cell r="H29">
            <v>47.66</v>
          </cell>
          <cell r="I29">
            <v>28</v>
          </cell>
          <cell r="J29">
            <v>93.32</v>
          </cell>
          <cell r="K29">
            <v>27</v>
          </cell>
        </row>
        <row r="30">
          <cell r="A30" t="str">
            <v>PARVANEH  Lilliane</v>
          </cell>
          <cell r="D30" t="str">
            <v>GUY  Laura</v>
          </cell>
          <cell r="E30" t="str">
            <v>U16</v>
          </cell>
          <cell r="F30">
            <v>45.09</v>
          </cell>
          <cell r="G30">
            <v>28</v>
          </cell>
          <cell r="H30">
            <v>48.7</v>
          </cell>
          <cell r="I30">
            <v>31</v>
          </cell>
          <cell r="J30">
            <v>93.79</v>
          </cell>
          <cell r="K30">
            <v>28</v>
          </cell>
        </row>
        <row r="31">
          <cell r="A31" t="str">
            <v>PETRUT  Brianna</v>
          </cell>
          <cell r="D31" t="str">
            <v>PETRUT  Brianna</v>
          </cell>
          <cell r="E31" t="str">
            <v>U16</v>
          </cell>
          <cell r="F31">
            <v>47.62</v>
          </cell>
          <cell r="G31">
            <v>31</v>
          </cell>
          <cell r="H31">
            <v>51.67</v>
          </cell>
          <cell r="I31">
            <v>33</v>
          </cell>
          <cell r="J31">
            <v>99.29</v>
          </cell>
          <cell r="K31">
            <v>29</v>
          </cell>
        </row>
        <row r="32">
          <cell r="A32" t="str">
            <v>POWERS  Natalie</v>
          </cell>
          <cell r="D32" t="str">
            <v>TURNER-PATRY  Jamie</v>
          </cell>
          <cell r="E32" t="str">
            <v>U16</v>
          </cell>
          <cell r="F32">
            <v>50.19</v>
          </cell>
          <cell r="G32">
            <v>32</v>
          </cell>
          <cell r="H32">
            <v>51.07</v>
          </cell>
          <cell r="I32">
            <v>32</v>
          </cell>
          <cell r="J32">
            <v>101.26</v>
          </cell>
          <cell r="K32">
            <v>30</v>
          </cell>
        </row>
        <row r="33">
          <cell r="A33" t="str">
            <v>ROCHELEAU  Chloe</v>
          </cell>
          <cell r="D33" t="str">
            <v>WAGNER  Emma</v>
          </cell>
          <cell r="E33" t="str">
            <v>U16</v>
          </cell>
          <cell r="F33" t="str">
            <v>DNF</v>
          </cell>
          <cell r="H33">
            <v>43.13</v>
          </cell>
          <cell r="I33">
            <v>7</v>
          </cell>
        </row>
        <row r="34">
          <cell r="A34" t="str">
            <v>SCHREIDER  Tess</v>
          </cell>
          <cell r="D34" t="str">
            <v>VIZARD  Emma</v>
          </cell>
          <cell r="E34" t="str">
            <v>U16</v>
          </cell>
          <cell r="F34" t="str">
            <v>DNF</v>
          </cell>
          <cell r="H34">
            <v>44.53</v>
          </cell>
          <cell r="I34">
            <v>18</v>
          </cell>
        </row>
        <row r="35">
          <cell r="A35" t="str">
            <v>SIMARD  Clodie-Anne</v>
          </cell>
          <cell r="D35" t="str">
            <v>BURNHAM  Hannah</v>
          </cell>
          <cell r="E35" t="str">
            <v>U16</v>
          </cell>
          <cell r="F35" t="str">
            <v>DNF</v>
          </cell>
          <cell r="H35">
            <v>48.43</v>
          </cell>
          <cell r="I35">
            <v>29</v>
          </cell>
        </row>
        <row r="36">
          <cell r="A36" t="str">
            <v>Stoneham  Bailey</v>
          </cell>
          <cell r="D36" t="str">
            <v>SCHREIDER  Tess</v>
          </cell>
          <cell r="E36" t="str">
            <v>U16</v>
          </cell>
          <cell r="F36">
            <v>40.96</v>
          </cell>
          <cell r="G36">
            <v>14</v>
          </cell>
          <cell r="H36" t="str">
            <v>DNF</v>
          </cell>
        </row>
        <row r="37">
          <cell r="A37" t="str">
            <v>TUCK  Madisyn</v>
          </cell>
          <cell r="D37" t="str">
            <v>STONeHAM  Bailey</v>
          </cell>
          <cell r="E37" t="str">
            <v>U16</v>
          </cell>
          <cell r="F37">
            <v>42.14</v>
          </cell>
          <cell r="G37">
            <v>20</v>
          </cell>
          <cell r="H37" t="str">
            <v>DNF</v>
          </cell>
        </row>
        <row r="38">
          <cell r="A38" t="str">
            <v>TURNER-PATRY  Jamie</v>
          </cell>
        </row>
        <row r="39">
          <cell r="A39" t="str">
            <v>VAIL  Hannah</v>
          </cell>
        </row>
        <row r="40">
          <cell r="A40" t="str">
            <v>WAGNER  Emma</v>
          </cell>
        </row>
        <row r="41">
          <cell r="A41" t="str">
            <v>WATSON  Spencer</v>
          </cell>
        </row>
        <row r="42">
          <cell r="A42" t="str">
            <v>WYLD  Claudia</v>
          </cell>
        </row>
        <row r="43">
          <cell r="A43" t="str">
            <v>VIZARD  Emma</v>
          </cell>
        </row>
      </sheetData>
      <sheetData sheetId="2">
        <row r="3">
          <cell r="C3" t="str">
            <v>HAMILTON  Gillian</v>
          </cell>
          <cell r="D3">
            <v>2003</v>
          </cell>
          <cell r="E3">
            <v>52.29</v>
          </cell>
          <cell r="F3">
            <v>1</v>
          </cell>
          <cell r="G3" t="str">
            <v>DNF</v>
          </cell>
        </row>
        <row r="4">
          <cell r="C4" t="str">
            <v>CONRAD  Hayley</v>
          </cell>
          <cell r="D4">
            <v>2002</v>
          </cell>
          <cell r="E4">
            <v>52.33</v>
          </cell>
          <cell r="F4">
            <v>2</v>
          </cell>
          <cell r="G4">
            <v>50.83</v>
          </cell>
          <cell r="H4">
            <v>1</v>
          </cell>
          <cell r="I4">
            <v>103.16</v>
          </cell>
          <cell r="J4">
            <v>1</v>
          </cell>
        </row>
        <row r="5">
          <cell r="C5" t="str">
            <v>WATSON  Spencer</v>
          </cell>
          <cell r="D5">
            <v>2002</v>
          </cell>
          <cell r="E5">
            <v>53.05</v>
          </cell>
          <cell r="F5">
            <v>3</v>
          </cell>
          <cell r="G5" t="str">
            <v>DSQ</v>
          </cell>
        </row>
        <row r="6">
          <cell r="C6" t="str">
            <v>MOFFATT  Noemie</v>
          </cell>
          <cell r="D6">
            <v>2002</v>
          </cell>
          <cell r="E6">
            <v>53.85</v>
          </cell>
          <cell r="F6">
            <v>4</v>
          </cell>
          <cell r="G6">
            <v>53.83</v>
          </cell>
          <cell r="H6">
            <v>5</v>
          </cell>
          <cell r="I6">
            <v>107.68</v>
          </cell>
          <cell r="J6">
            <v>3</v>
          </cell>
        </row>
        <row r="7">
          <cell r="C7" t="str">
            <v>CARLAN GAZSI  Sydney</v>
          </cell>
          <cell r="D7">
            <v>2002</v>
          </cell>
          <cell r="E7">
            <v>54.38</v>
          </cell>
          <cell r="F7">
            <v>5</v>
          </cell>
          <cell r="G7" t="str">
            <v>DNF</v>
          </cell>
        </row>
        <row r="8">
          <cell r="C8" t="str">
            <v>FARAH  Ella</v>
          </cell>
          <cell r="D8">
            <v>2002</v>
          </cell>
          <cell r="E8">
            <v>54.64</v>
          </cell>
          <cell r="F8">
            <v>6</v>
          </cell>
          <cell r="G8">
            <v>52.03</v>
          </cell>
          <cell r="H8">
            <v>2</v>
          </cell>
          <cell r="I8">
            <v>106.67</v>
          </cell>
          <cell r="J8">
            <v>2</v>
          </cell>
        </row>
        <row r="9">
          <cell r="C9" t="str">
            <v>GILFILLAN  Kaia</v>
          </cell>
          <cell r="D9">
            <v>2003</v>
          </cell>
          <cell r="E9">
            <v>55.15</v>
          </cell>
          <cell r="F9">
            <v>7</v>
          </cell>
          <cell r="G9">
            <v>52.54</v>
          </cell>
          <cell r="H9">
            <v>3</v>
          </cell>
          <cell r="I9">
            <v>107.69</v>
          </cell>
          <cell r="J9">
            <v>4</v>
          </cell>
        </row>
        <row r="10">
          <cell r="C10" t="str">
            <v>POWERS  Natalie</v>
          </cell>
          <cell r="D10">
            <v>2002</v>
          </cell>
          <cell r="E10">
            <v>56.06</v>
          </cell>
          <cell r="F10">
            <v>8</v>
          </cell>
          <cell r="G10">
            <v>55.22</v>
          </cell>
          <cell r="H10">
            <v>7</v>
          </cell>
          <cell r="I10">
            <v>111.28</v>
          </cell>
          <cell r="J10">
            <v>5</v>
          </cell>
        </row>
        <row r="11">
          <cell r="C11" t="str">
            <v>VAIL  Hannah</v>
          </cell>
          <cell r="D11">
            <v>2003</v>
          </cell>
          <cell r="E11">
            <v>57.28</v>
          </cell>
          <cell r="F11">
            <v>9</v>
          </cell>
          <cell r="G11" t="str">
            <v>DNF</v>
          </cell>
        </row>
        <row r="12">
          <cell r="C12" t="str">
            <v>WAGNER  Emma</v>
          </cell>
          <cell r="D12">
            <v>2003</v>
          </cell>
          <cell r="E12">
            <v>57.59</v>
          </cell>
          <cell r="F12">
            <v>10</v>
          </cell>
          <cell r="G12">
            <v>55.27</v>
          </cell>
          <cell r="H12">
            <v>8</v>
          </cell>
          <cell r="I12">
            <v>112.86</v>
          </cell>
          <cell r="J12">
            <v>7</v>
          </cell>
        </row>
        <row r="13">
          <cell r="C13" t="str">
            <v>BELLIVEAU  Stephanie</v>
          </cell>
          <cell r="D13">
            <v>2002</v>
          </cell>
          <cell r="E13">
            <v>57.61</v>
          </cell>
          <cell r="F13">
            <v>11</v>
          </cell>
          <cell r="G13">
            <v>55.74</v>
          </cell>
          <cell r="H13">
            <v>9</v>
          </cell>
          <cell r="I13">
            <v>113.35</v>
          </cell>
          <cell r="J13">
            <v>8</v>
          </cell>
        </row>
        <row r="14">
          <cell r="C14" t="str">
            <v>GALLANT  Gabrielle</v>
          </cell>
          <cell r="D14">
            <v>2002</v>
          </cell>
          <cell r="E14">
            <v>58.51</v>
          </cell>
          <cell r="F14">
            <v>12</v>
          </cell>
          <cell r="G14">
            <v>57.35</v>
          </cell>
          <cell r="H14">
            <v>11</v>
          </cell>
          <cell r="I14">
            <v>115.86</v>
          </cell>
          <cell r="J14">
            <v>9</v>
          </cell>
        </row>
        <row r="15">
          <cell r="C15" t="str">
            <v>MICHELIS  Julia</v>
          </cell>
          <cell r="D15">
            <v>2002</v>
          </cell>
          <cell r="E15">
            <v>58.55</v>
          </cell>
          <cell r="F15">
            <v>13</v>
          </cell>
          <cell r="G15">
            <v>53.66</v>
          </cell>
          <cell r="H15">
            <v>4</v>
          </cell>
          <cell r="I15">
            <v>112.21</v>
          </cell>
          <cell r="J15">
            <v>6</v>
          </cell>
        </row>
        <row r="16">
          <cell r="C16" t="str">
            <v>VIZARD  Emma</v>
          </cell>
          <cell r="D16">
            <v>2002</v>
          </cell>
          <cell r="E16">
            <v>59.92</v>
          </cell>
          <cell r="F16">
            <v>14</v>
          </cell>
          <cell r="G16">
            <v>57.33</v>
          </cell>
          <cell r="H16">
            <v>10</v>
          </cell>
          <cell r="I16">
            <v>117.25</v>
          </cell>
          <cell r="J16">
            <v>10</v>
          </cell>
        </row>
        <row r="17">
          <cell r="C17" t="str">
            <v>BOEHM  Hannah</v>
          </cell>
          <cell r="D17">
            <v>2003</v>
          </cell>
          <cell r="E17">
            <v>61.08</v>
          </cell>
          <cell r="F17">
            <v>15</v>
          </cell>
          <cell r="G17">
            <v>59.51</v>
          </cell>
          <cell r="H17">
            <v>14</v>
          </cell>
          <cell r="I17">
            <v>120.59</v>
          </cell>
          <cell r="J17">
            <v>11</v>
          </cell>
        </row>
        <row r="18">
          <cell r="C18" t="str">
            <v>Stoneham  Bailey</v>
          </cell>
          <cell r="D18">
            <v>2003</v>
          </cell>
          <cell r="E18">
            <v>61.31</v>
          </cell>
          <cell r="F18">
            <v>16</v>
          </cell>
          <cell r="G18">
            <v>59.34</v>
          </cell>
          <cell r="H18">
            <v>13</v>
          </cell>
          <cell r="I18">
            <v>120.65</v>
          </cell>
          <cell r="J18">
            <v>12</v>
          </cell>
        </row>
        <row r="19">
          <cell r="C19" t="str">
            <v>BERKERS  Martina</v>
          </cell>
          <cell r="D19">
            <v>2002</v>
          </cell>
          <cell r="E19">
            <v>62.43</v>
          </cell>
          <cell r="F19">
            <v>17</v>
          </cell>
          <cell r="G19" t="str">
            <v>DNF</v>
          </cell>
        </row>
        <row r="20">
          <cell r="C20" t="str">
            <v>GREGOIRE  Claudie</v>
          </cell>
          <cell r="D20">
            <v>2002</v>
          </cell>
          <cell r="E20">
            <v>62.46</v>
          </cell>
          <cell r="F20">
            <v>18</v>
          </cell>
          <cell r="G20">
            <v>58.49</v>
          </cell>
          <cell r="H20">
            <v>12</v>
          </cell>
          <cell r="I20">
            <v>120.95</v>
          </cell>
          <cell r="J20">
            <v>13</v>
          </cell>
        </row>
        <row r="21">
          <cell r="C21" t="str">
            <v>PARVANEH  Lilliane</v>
          </cell>
          <cell r="D21">
            <v>2002</v>
          </cell>
          <cell r="E21">
            <v>62.85</v>
          </cell>
          <cell r="F21">
            <v>19</v>
          </cell>
          <cell r="G21">
            <v>63.07</v>
          </cell>
          <cell r="H21">
            <v>19</v>
          </cell>
          <cell r="I21">
            <v>125.92</v>
          </cell>
          <cell r="J21">
            <v>15</v>
          </cell>
        </row>
        <row r="22">
          <cell r="C22" t="str">
            <v>Hall  Chloe</v>
          </cell>
          <cell r="D22">
            <v>2002</v>
          </cell>
          <cell r="E22">
            <v>63.05</v>
          </cell>
          <cell r="F22">
            <v>20</v>
          </cell>
          <cell r="G22" t="str">
            <v>DSQ</v>
          </cell>
        </row>
        <row r="23">
          <cell r="C23" t="str">
            <v>SIMARD  Clodie-Anne</v>
          </cell>
          <cell r="D23">
            <v>2003</v>
          </cell>
          <cell r="E23">
            <v>63.33</v>
          </cell>
          <cell r="F23">
            <v>21</v>
          </cell>
          <cell r="G23">
            <v>59.61</v>
          </cell>
          <cell r="H23">
            <v>15</v>
          </cell>
          <cell r="I23">
            <v>122.94</v>
          </cell>
          <cell r="J23">
            <v>14</v>
          </cell>
        </row>
        <row r="24">
          <cell r="C24" t="str">
            <v>GERFAUX  Emeline</v>
          </cell>
          <cell r="D24">
            <v>2003</v>
          </cell>
          <cell r="E24">
            <v>65.42</v>
          </cell>
          <cell r="F24">
            <v>22</v>
          </cell>
          <cell r="G24">
            <v>61.24</v>
          </cell>
          <cell r="H24">
            <v>16</v>
          </cell>
          <cell r="I24">
            <v>126.66</v>
          </cell>
          <cell r="J24">
            <v>16</v>
          </cell>
        </row>
        <row r="25">
          <cell r="C25" t="str">
            <v>HERMAN  Riley</v>
          </cell>
          <cell r="D25">
            <v>2003</v>
          </cell>
          <cell r="E25">
            <v>65.67</v>
          </cell>
          <cell r="F25">
            <v>23</v>
          </cell>
          <cell r="G25" t="str">
            <v>DNF</v>
          </cell>
        </row>
        <row r="26">
          <cell r="C26" t="str">
            <v>BAZINET GILL  Celeste</v>
          </cell>
          <cell r="D26">
            <v>2003</v>
          </cell>
          <cell r="E26">
            <v>65.959999999999994</v>
          </cell>
          <cell r="F26">
            <v>24</v>
          </cell>
          <cell r="G26">
            <v>65.63</v>
          </cell>
          <cell r="H26">
            <v>24</v>
          </cell>
          <cell r="I26">
            <v>131.59</v>
          </cell>
          <cell r="J26">
            <v>19</v>
          </cell>
        </row>
        <row r="27">
          <cell r="C27" t="str">
            <v>BEUMER  Anna</v>
          </cell>
          <cell r="D27">
            <v>2002</v>
          </cell>
          <cell r="E27">
            <v>66.05</v>
          </cell>
          <cell r="F27">
            <v>25</v>
          </cell>
          <cell r="G27">
            <v>62.12</v>
          </cell>
          <cell r="H27">
            <v>18</v>
          </cell>
          <cell r="I27">
            <v>128.16999999999999</v>
          </cell>
          <cell r="J27">
            <v>17</v>
          </cell>
        </row>
        <row r="28">
          <cell r="C28" t="str">
            <v>ROCHELEAU  Chloe</v>
          </cell>
          <cell r="D28">
            <v>2003</v>
          </cell>
          <cell r="E28">
            <v>67.17</v>
          </cell>
          <cell r="F28">
            <v>26</v>
          </cell>
          <cell r="G28">
            <v>63.92</v>
          </cell>
          <cell r="H28">
            <v>20</v>
          </cell>
          <cell r="I28">
            <v>131.09</v>
          </cell>
          <cell r="J28">
            <v>18</v>
          </cell>
        </row>
        <row r="29">
          <cell r="C29" t="str">
            <v>KEYES  Kasey</v>
          </cell>
          <cell r="D29">
            <v>2002</v>
          </cell>
          <cell r="E29">
            <v>68.290000000000006</v>
          </cell>
          <cell r="F29">
            <v>27</v>
          </cell>
          <cell r="G29">
            <v>64.37</v>
          </cell>
          <cell r="H29">
            <v>21</v>
          </cell>
          <cell r="I29">
            <v>132.66</v>
          </cell>
          <cell r="J29">
            <v>20</v>
          </cell>
        </row>
        <row r="30">
          <cell r="C30" t="str">
            <v>TUCK  Madisyn</v>
          </cell>
          <cell r="D30">
            <v>2002</v>
          </cell>
          <cell r="E30">
            <v>68.930000000000007</v>
          </cell>
          <cell r="F30">
            <v>28</v>
          </cell>
          <cell r="G30">
            <v>67.98</v>
          </cell>
          <cell r="H30">
            <v>25</v>
          </cell>
          <cell r="I30">
            <v>136.91</v>
          </cell>
          <cell r="J30">
            <v>23</v>
          </cell>
        </row>
        <row r="31">
          <cell r="C31" t="str">
            <v>LACROIX  Emilie</v>
          </cell>
          <cell r="D31">
            <v>2003</v>
          </cell>
          <cell r="E31">
            <v>69.84</v>
          </cell>
          <cell r="F31">
            <v>29</v>
          </cell>
          <cell r="G31">
            <v>65.5</v>
          </cell>
          <cell r="H31">
            <v>23</v>
          </cell>
          <cell r="I31">
            <v>135.34</v>
          </cell>
          <cell r="J31">
            <v>21</v>
          </cell>
        </row>
        <row r="32">
          <cell r="C32" t="str">
            <v>GUY  Laura</v>
          </cell>
          <cell r="D32">
            <v>2003</v>
          </cell>
          <cell r="E32">
            <v>71.040000000000006</v>
          </cell>
          <cell r="F32">
            <v>30</v>
          </cell>
          <cell r="G32">
            <v>64.75</v>
          </cell>
          <cell r="H32">
            <v>22</v>
          </cell>
          <cell r="I32">
            <v>135.79</v>
          </cell>
          <cell r="J32">
            <v>22</v>
          </cell>
        </row>
        <row r="33">
          <cell r="C33" t="str">
            <v>CARON  Jessie-Anne</v>
          </cell>
          <cell r="D33">
            <v>2002</v>
          </cell>
          <cell r="E33" t="str">
            <v>DNF</v>
          </cell>
          <cell r="G33">
            <v>54.09</v>
          </cell>
          <cell r="H33">
            <v>6</v>
          </cell>
        </row>
        <row r="34">
          <cell r="C34" t="str">
            <v>BOND  Lillian</v>
          </cell>
          <cell r="D34">
            <v>2003</v>
          </cell>
          <cell r="E34" t="str">
            <v>DNF</v>
          </cell>
          <cell r="G34">
            <v>61.42</v>
          </cell>
          <cell r="H34">
            <v>17</v>
          </cell>
        </row>
        <row r="35">
          <cell r="C35" t="str">
            <v>SCHREIDER  Tess</v>
          </cell>
          <cell r="D35">
            <v>2002</v>
          </cell>
          <cell r="E35" t="str">
            <v>DNF</v>
          </cell>
          <cell r="G35" t="str">
            <v>DNF</v>
          </cell>
        </row>
        <row r="36">
          <cell r="C36" t="str">
            <v>ARMSTRONG  Reagan</v>
          </cell>
          <cell r="D36">
            <v>2003</v>
          </cell>
          <cell r="E36" t="str">
            <v>DSQ</v>
          </cell>
          <cell r="G36" t="str">
            <v>DNF</v>
          </cell>
        </row>
      </sheetData>
      <sheetData sheetId="3">
        <row r="3">
          <cell r="C3" t="str">
            <v>GILFILLAN  Kaia</v>
          </cell>
          <cell r="D3" t="str">
            <v>VORLA</v>
          </cell>
          <cell r="E3">
            <v>39.07</v>
          </cell>
          <cell r="F3">
            <v>1</v>
          </cell>
          <cell r="G3">
            <v>38.07</v>
          </cell>
          <cell r="H3">
            <v>2</v>
          </cell>
          <cell r="I3">
            <v>77.14</v>
          </cell>
          <cell r="J3">
            <v>1</v>
          </cell>
        </row>
        <row r="4">
          <cell r="C4" t="str">
            <v>HAMILTON  Gillian</v>
          </cell>
          <cell r="D4" t="str">
            <v>FORTU</v>
          </cell>
          <cell r="E4">
            <v>39.479999999999997</v>
          </cell>
          <cell r="F4">
            <v>2</v>
          </cell>
          <cell r="G4">
            <v>38.32</v>
          </cell>
          <cell r="H4">
            <v>3</v>
          </cell>
          <cell r="I4">
            <v>77.8</v>
          </cell>
          <cell r="J4">
            <v>2</v>
          </cell>
        </row>
        <row r="5">
          <cell r="C5" t="str">
            <v>CARLAN GAZSI  Sydney</v>
          </cell>
          <cell r="D5" t="str">
            <v>VORLA</v>
          </cell>
          <cell r="E5">
            <v>39.58</v>
          </cell>
          <cell r="F5">
            <v>3</v>
          </cell>
          <cell r="G5">
            <v>38.81</v>
          </cell>
          <cell r="H5">
            <v>4</v>
          </cell>
          <cell r="I5">
            <v>78.39</v>
          </cell>
          <cell r="J5">
            <v>3</v>
          </cell>
        </row>
        <row r="6">
          <cell r="C6" t="str">
            <v>MICHELIS  Julia</v>
          </cell>
          <cell r="D6" t="str">
            <v>FORTU</v>
          </cell>
          <cell r="E6">
            <v>39.61</v>
          </cell>
          <cell r="F6">
            <v>5</v>
          </cell>
          <cell r="G6">
            <v>39.01</v>
          </cell>
          <cell r="H6">
            <v>5</v>
          </cell>
          <cell r="I6">
            <v>78.62</v>
          </cell>
          <cell r="J6">
            <v>4</v>
          </cell>
        </row>
        <row r="7">
          <cell r="C7" t="str">
            <v>WATSON  Spencer</v>
          </cell>
          <cell r="D7" t="str">
            <v>FORTU</v>
          </cell>
          <cell r="E7">
            <v>39.590000000000003</v>
          </cell>
          <cell r="F7">
            <v>4</v>
          </cell>
          <cell r="G7">
            <v>39.24</v>
          </cell>
          <cell r="H7">
            <v>6</v>
          </cell>
          <cell r="I7">
            <v>78.83</v>
          </cell>
          <cell r="J7">
            <v>5</v>
          </cell>
        </row>
        <row r="8">
          <cell r="C8" t="str">
            <v>SCHREIDER  Tess</v>
          </cell>
          <cell r="D8" t="str">
            <v>FORTU</v>
          </cell>
          <cell r="E8">
            <v>39.85</v>
          </cell>
          <cell r="F8">
            <v>6</v>
          </cell>
          <cell r="G8">
            <v>40.81</v>
          </cell>
          <cell r="H8">
            <v>12</v>
          </cell>
          <cell r="I8">
            <v>80.66</v>
          </cell>
          <cell r="J8">
            <v>6</v>
          </cell>
        </row>
        <row r="9">
          <cell r="C9" t="str">
            <v>POWERS  Natalie</v>
          </cell>
          <cell r="D9" t="str">
            <v>FORTU</v>
          </cell>
          <cell r="E9">
            <v>40.85</v>
          </cell>
          <cell r="F9">
            <v>8</v>
          </cell>
          <cell r="G9">
            <v>40.42</v>
          </cell>
          <cell r="H9">
            <v>10</v>
          </cell>
          <cell r="I9">
            <v>81.27</v>
          </cell>
          <cell r="J9">
            <v>7</v>
          </cell>
        </row>
        <row r="10">
          <cell r="C10" t="str">
            <v>FARAH  Ella</v>
          </cell>
          <cell r="D10" t="str">
            <v>MARIE</v>
          </cell>
          <cell r="E10">
            <v>41.49</v>
          </cell>
          <cell r="F10">
            <v>10</v>
          </cell>
          <cell r="G10">
            <v>39.78</v>
          </cell>
          <cell r="H10">
            <v>8</v>
          </cell>
          <cell r="I10">
            <v>81.27</v>
          </cell>
          <cell r="J10">
            <v>7</v>
          </cell>
        </row>
        <row r="11">
          <cell r="C11" t="str">
            <v>CARON  Jessie-Anne</v>
          </cell>
          <cell r="D11" t="str">
            <v>CASCA</v>
          </cell>
          <cell r="E11">
            <v>41.91</v>
          </cell>
          <cell r="F11">
            <v>13</v>
          </cell>
          <cell r="G11">
            <v>39.65</v>
          </cell>
          <cell r="H11">
            <v>7</v>
          </cell>
          <cell r="I11">
            <v>81.56</v>
          </cell>
          <cell r="J11">
            <v>9</v>
          </cell>
        </row>
        <row r="12">
          <cell r="C12" t="str">
            <v>BELLIVEAU  Stephanie</v>
          </cell>
          <cell r="D12" t="str">
            <v>EDEL</v>
          </cell>
          <cell r="E12">
            <v>41.76</v>
          </cell>
          <cell r="F12">
            <v>11</v>
          </cell>
          <cell r="G12">
            <v>40.15</v>
          </cell>
          <cell r="H12">
            <v>9</v>
          </cell>
          <cell r="I12">
            <v>81.91</v>
          </cell>
          <cell r="J12">
            <v>10</v>
          </cell>
        </row>
        <row r="13">
          <cell r="C13" t="str">
            <v>MOFFATT  Noemie</v>
          </cell>
          <cell r="D13" t="str">
            <v>MARIE</v>
          </cell>
          <cell r="E13">
            <v>41.26</v>
          </cell>
          <cell r="F13">
            <v>9</v>
          </cell>
          <cell r="G13">
            <v>40.729999999999997</v>
          </cell>
          <cell r="H13">
            <v>11</v>
          </cell>
          <cell r="I13">
            <v>81.99</v>
          </cell>
          <cell r="J13">
            <v>11</v>
          </cell>
        </row>
        <row r="14">
          <cell r="C14" t="str">
            <v>BERKERS  Martina</v>
          </cell>
          <cell r="D14" t="str">
            <v>MARIE</v>
          </cell>
          <cell r="E14">
            <v>41.88</v>
          </cell>
          <cell r="F14">
            <v>12</v>
          </cell>
          <cell r="G14">
            <v>40.93</v>
          </cell>
          <cell r="H14">
            <v>14</v>
          </cell>
          <cell r="I14">
            <v>82.81</v>
          </cell>
          <cell r="J14">
            <v>12</v>
          </cell>
        </row>
        <row r="15">
          <cell r="C15" t="str">
            <v>BOEHM  Hannah</v>
          </cell>
          <cell r="D15" t="str">
            <v>ESCF</v>
          </cell>
          <cell r="E15">
            <v>42.06</v>
          </cell>
          <cell r="F15">
            <v>14</v>
          </cell>
          <cell r="G15">
            <v>40.81</v>
          </cell>
          <cell r="H15">
            <v>12</v>
          </cell>
          <cell r="I15">
            <v>82.87</v>
          </cell>
          <cell r="J15">
            <v>13</v>
          </cell>
        </row>
        <row r="16">
          <cell r="C16" t="str">
            <v>WAGNER  Emma</v>
          </cell>
          <cell r="D16" t="str">
            <v>MARIE</v>
          </cell>
          <cell r="E16">
            <v>42.34</v>
          </cell>
          <cell r="F16">
            <v>17</v>
          </cell>
          <cell r="G16">
            <v>41</v>
          </cell>
          <cell r="H16">
            <v>15</v>
          </cell>
          <cell r="I16">
            <v>83.34</v>
          </cell>
          <cell r="J16">
            <v>14</v>
          </cell>
        </row>
        <row r="17">
          <cell r="C17" t="str">
            <v>ARMSTRONG  Reagan</v>
          </cell>
          <cell r="D17" t="str">
            <v>MARIE</v>
          </cell>
          <cell r="E17">
            <v>42.21</v>
          </cell>
          <cell r="F17">
            <v>15</v>
          </cell>
          <cell r="G17">
            <v>41.27</v>
          </cell>
          <cell r="H17">
            <v>16</v>
          </cell>
          <cell r="I17">
            <v>83.48</v>
          </cell>
          <cell r="J17">
            <v>15</v>
          </cell>
        </row>
        <row r="18">
          <cell r="C18" t="str">
            <v>GREGOIRE  Claudie</v>
          </cell>
          <cell r="D18" t="str">
            <v>ESCF</v>
          </cell>
          <cell r="E18">
            <v>42.48</v>
          </cell>
          <cell r="F18">
            <v>18</v>
          </cell>
          <cell r="G18">
            <v>41.6</v>
          </cell>
          <cell r="H18">
            <v>17</v>
          </cell>
          <cell r="I18">
            <v>84.08</v>
          </cell>
          <cell r="J18">
            <v>16</v>
          </cell>
        </row>
        <row r="19">
          <cell r="C19" t="str">
            <v>STONeHAM  Bailey</v>
          </cell>
          <cell r="D19" t="str">
            <v>CALAB</v>
          </cell>
          <cell r="E19">
            <v>42.88</v>
          </cell>
          <cell r="F19">
            <v>22</v>
          </cell>
          <cell r="G19">
            <v>42.01</v>
          </cell>
          <cell r="H19">
            <v>18</v>
          </cell>
          <cell r="I19">
            <v>84.89</v>
          </cell>
          <cell r="J19">
            <v>17</v>
          </cell>
        </row>
        <row r="20">
          <cell r="C20" t="str">
            <v>PARVANEH  Lilliane</v>
          </cell>
          <cell r="D20" t="str">
            <v>MARIE</v>
          </cell>
          <cell r="E20">
            <v>43.34</v>
          </cell>
          <cell r="F20">
            <v>23</v>
          </cell>
          <cell r="G20">
            <v>43.03</v>
          </cell>
          <cell r="H20">
            <v>19</v>
          </cell>
          <cell r="I20">
            <v>86.37</v>
          </cell>
          <cell r="J20">
            <v>18</v>
          </cell>
        </row>
        <row r="21">
          <cell r="C21" t="str">
            <v>HALL  Chloe</v>
          </cell>
          <cell r="D21" t="str">
            <v>CALAB</v>
          </cell>
          <cell r="E21">
            <v>44.01</v>
          </cell>
          <cell r="F21">
            <v>24</v>
          </cell>
          <cell r="G21">
            <v>43.23</v>
          </cell>
          <cell r="H21">
            <v>20</v>
          </cell>
          <cell r="I21">
            <v>87.24</v>
          </cell>
          <cell r="J21">
            <v>19</v>
          </cell>
        </row>
        <row r="22">
          <cell r="C22" t="str">
            <v>KEYES  Kasey</v>
          </cell>
          <cell r="D22" t="str">
            <v>CALAB</v>
          </cell>
          <cell r="E22">
            <v>45.47</v>
          </cell>
          <cell r="F22">
            <v>25</v>
          </cell>
          <cell r="G22">
            <v>44.13</v>
          </cell>
          <cell r="H22">
            <v>22</v>
          </cell>
          <cell r="I22">
            <v>89.6</v>
          </cell>
          <cell r="J22">
            <v>20</v>
          </cell>
        </row>
        <row r="23">
          <cell r="C23" t="str">
            <v>ROCHELEAU  Chloe</v>
          </cell>
          <cell r="D23" t="str">
            <v>VORLA</v>
          </cell>
          <cell r="E23">
            <v>45.87</v>
          </cell>
          <cell r="F23">
            <v>27</v>
          </cell>
          <cell r="G23">
            <v>43.81</v>
          </cell>
          <cell r="H23">
            <v>21</v>
          </cell>
          <cell r="I23">
            <v>89.68</v>
          </cell>
          <cell r="J23">
            <v>21</v>
          </cell>
        </row>
        <row r="24">
          <cell r="C24" t="str">
            <v>LACROIX  Emilie</v>
          </cell>
          <cell r="D24" t="str">
            <v>CASCA</v>
          </cell>
          <cell r="E24">
            <v>47.05</v>
          </cell>
          <cell r="F24">
            <v>29</v>
          </cell>
          <cell r="G24">
            <v>45.33</v>
          </cell>
          <cell r="H24">
            <v>23</v>
          </cell>
          <cell r="I24">
            <v>92.38</v>
          </cell>
          <cell r="J24">
            <v>22</v>
          </cell>
        </row>
        <row r="25">
          <cell r="C25" t="str">
            <v>TUCK  Madisyn</v>
          </cell>
          <cell r="D25" t="str">
            <v>VORLA</v>
          </cell>
          <cell r="E25">
            <v>46.76</v>
          </cell>
          <cell r="F25">
            <v>28</v>
          </cell>
          <cell r="G25">
            <v>45.79</v>
          </cell>
          <cell r="H25">
            <v>24</v>
          </cell>
          <cell r="I25">
            <v>92.55</v>
          </cell>
          <cell r="J25">
            <v>23</v>
          </cell>
        </row>
        <row r="26">
          <cell r="C26" t="str">
            <v>GUY  Laura</v>
          </cell>
          <cell r="D26" t="str">
            <v>MARIE</v>
          </cell>
          <cell r="E26">
            <v>47.49</v>
          </cell>
          <cell r="F26">
            <v>30</v>
          </cell>
          <cell r="G26">
            <v>46.46</v>
          </cell>
          <cell r="H26">
            <v>25</v>
          </cell>
          <cell r="I26">
            <v>93.95</v>
          </cell>
          <cell r="J26">
            <v>24</v>
          </cell>
        </row>
        <row r="27">
          <cell r="C27" t="str">
            <v>PETRUT  Brianna</v>
          </cell>
          <cell r="D27" t="str">
            <v>EDEL</v>
          </cell>
          <cell r="E27">
            <v>49.9</v>
          </cell>
          <cell r="F27">
            <v>31</v>
          </cell>
          <cell r="G27">
            <v>52.04</v>
          </cell>
          <cell r="H27">
            <v>26</v>
          </cell>
          <cell r="I27">
            <v>101.94</v>
          </cell>
          <cell r="J27">
            <v>25</v>
          </cell>
        </row>
        <row r="28">
          <cell r="C28" t="str">
            <v>BEUMER  Anna</v>
          </cell>
          <cell r="D28" t="str">
            <v>MARIE</v>
          </cell>
          <cell r="E28" t="str">
            <v>DNF</v>
          </cell>
          <cell r="G28" t="str">
            <v>DNF</v>
          </cell>
        </row>
        <row r="29">
          <cell r="C29" t="str">
            <v>CONRAD  Hayley</v>
          </cell>
          <cell r="D29" t="str">
            <v>MARIE</v>
          </cell>
          <cell r="E29" t="str">
            <v>DNF</v>
          </cell>
          <cell r="G29">
            <v>37.869999999999997</v>
          </cell>
          <cell r="H29">
            <v>1</v>
          </cell>
        </row>
        <row r="30">
          <cell r="C30" t="str">
            <v>BURKE  Charlotte</v>
          </cell>
          <cell r="D30" t="str">
            <v>VORLA</v>
          </cell>
          <cell r="E30">
            <v>42.28</v>
          </cell>
          <cell r="F30">
            <v>16</v>
          </cell>
          <cell r="G30" t="str">
            <v>DNF</v>
          </cell>
        </row>
        <row r="31">
          <cell r="C31" t="str">
            <v>BOND  Lillian</v>
          </cell>
          <cell r="D31" t="str">
            <v>FORTU</v>
          </cell>
          <cell r="E31">
            <v>45.86</v>
          </cell>
          <cell r="F31">
            <v>26</v>
          </cell>
          <cell r="G31" t="str">
            <v>DNF</v>
          </cell>
        </row>
        <row r="32">
          <cell r="C32" t="str">
            <v>GERFAUX  Emeline</v>
          </cell>
          <cell r="D32" t="str">
            <v>ESCF</v>
          </cell>
          <cell r="E32">
            <v>42.77</v>
          </cell>
          <cell r="F32">
            <v>20</v>
          </cell>
          <cell r="G32" t="str">
            <v>DNF</v>
          </cell>
        </row>
        <row r="33">
          <cell r="C33" t="str">
            <v>SIMARD  Clodie-Anne</v>
          </cell>
          <cell r="D33" t="str">
            <v>EDEL</v>
          </cell>
          <cell r="E33">
            <v>42.84</v>
          </cell>
          <cell r="F33">
            <v>21</v>
          </cell>
          <cell r="G33" t="str">
            <v>DNF</v>
          </cell>
        </row>
        <row r="34">
          <cell r="C34" t="str">
            <v>HERMAN  Riley</v>
          </cell>
          <cell r="D34" t="str">
            <v>FORTU</v>
          </cell>
          <cell r="E34">
            <v>42.67</v>
          </cell>
          <cell r="F34">
            <v>19</v>
          </cell>
          <cell r="G34" t="str">
            <v>DNF</v>
          </cell>
        </row>
        <row r="35">
          <cell r="C35" t="str">
            <v>VAIL  Hannah</v>
          </cell>
          <cell r="D35" t="str">
            <v>VORLA</v>
          </cell>
          <cell r="E35">
            <v>40.72</v>
          </cell>
          <cell r="F35">
            <v>7</v>
          </cell>
          <cell r="G35" t="str">
            <v>DNF</v>
          </cell>
        </row>
      </sheetData>
      <sheetData sheetId="4">
        <row r="3">
          <cell r="C3" t="str">
            <v>HAMILTON  Gillian</v>
          </cell>
          <cell r="D3" t="str">
            <v>U16</v>
          </cell>
          <cell r="E3">
            <v>52.23</v>
          </cell>
          <cell r="F3">
            <v>5</v>
          </cell>
          <cell r="G3">
            <v>32.270000000000003</v>
          </cell>
          <cell r="H3">
            <v>1</v>
          </cell>
          <cell r="I3">
            <v>84.5</v>
          </cell>
          <cell r="J3">
            <v>2</v>
          </cell>
        </row>
        <row r="4">
          <cell r="C4" t="str">
            <v>CONRAD  Hayley</v>
          </cell>
          <cell r="D4" t="str">
            <v>U16</v>
          </cell>
          <cell r="E4">
            <v>49.96</v>
          </cell>
          <cell r="F4">
            <v>1</v>
          </cell>
          <cell r="G4">
            <v>33.04</v>
          </cell>
          <cell r="H4">
            <v>2</v>
          </cell>
          <cell r="I4">
            <v>83</v>
          </cell>
          <cell r="J4">
            <v>1</v>
          </cell>
        </row>
        <row r="5">
          <cell r="C5" t="str">
            <v>CARLAN GAZSI  Sydney</v>
          </cell>
          <cell r="D5" t="str">
            <v>U16</v>
          </cell>
          <cell r="E5">
            <v>52.29</v>
          </cell>
          <cell r="F5">
            <v>6</v>
          </cell>
          <cell r="G5">
            <v>34.08</v>
          </cell>
          <cell r="H5">
            <v>3</v>
          </cell>
          <cell r="I5">
            <v>86.37</v>
          </cell>
          <cell r="J5">
            <v>3</v>
          </cell>
        </row>
        <row r="6">
          <cell r="C6" t="str">
            <v>GILFILLAN  Kaia</v>
          </cell>
          <cell r="D6" t="str">
            <v>U16</v>
          </cell>
          <cell r="E6">
            <v>52.01</v>
          </cell>
          <cell r="F6">
            <v>3</v>
          </cell>
          <cell r="G6">
            <v>34.44</v>
          </cell>
          <cell r="H6">
            <v>4</v>
          </cell>
          <cell r="I6">
            <v>86.45</v>
          </cell>
          <cell r="J6">
            <v>4</v>
          </cell>
        </row>
        <row r="7">
          <cell r="C7" t="str">
            <v>FARAH  Ella</v>
          </cell>
          <cell r="D7" t="str">
            <v>U16</v>
          </cell>
          <cell r="E7">
            <v>53.61</v>
          </cell>
          <cell r="F7">
            <v>9</v>
          </cell>
          <cell r="G7">
            <v>35.1</v>
          </cell>
          <cell r="H7">
            <v>5</v>
          </cell>
          <cell r="I7">
            <v>88.71</v>
          </cell>
          <cell r="J7">
            <v>7</v>
          </cell>
        </row>
        <row r="8">
          <cell r="C8" t="str">
            <v>SCHREIDER  Tess</v>
          </cell>
          <cell r="D8" t="str">
            <v>U16</v>
          </cell>
          <cell r="E8">
            <v>56.13</v>
          </cell>
          <cell r="F8">
            <v>19</v>
          </cell>
          <cell r="G8">
            <v>35.11</v>
          </cell>
          <cell r="H8">
            <v>6</v>
          </cell>
          <cell r="I8">
            <v>91.24</v>
          </cell>
          <cell r="J8">
            <v>11</v>
          </cell>
        </row>
        <row r="9">
          <cell r="C9" t="str">
            <v>MOFFATT  Noemie</v>
          </cell>
          <cell r="D9" t="str">
            <v>U16</v>
          </cell>
          <cell r="E9">
            <v>52.74</v>
          </cell>
          <cell r="F9">
            <v>7</v>
          </cell>
          <cell r="G9">
            <v>35.369999999999997</v>
          </cell>
          <cell r="H9">
            <v>7</v>
          </cell>
          <cell r="I9">
            <v>88.11</v>
          </cell>
          <cell r="J9">
            <v>5</v>
          </cell>
        </row>
        <row r="10">
          <cell r="C10" t="str">
            <v>CARON  Jessie-Anne</v>
          </cell>
          <cell r="D10" t="str">
            <v>U16</v>
          </cell>
          <cell r="E10">
            <v>54.19</v>
          </cell>
          <cell r="F10">
            <v>13</v>
          </cell>
          <cell r="G10">
            <v>35.58</v>
          </cell>
          <cell r="H10">
            <v>8</v>
          </cell>
          <cell r="I10">
            <v>89.77</v>
          </cell>
          <cell r="J10">
            <v>8</v>
          </cell>
        </row>
        <row r="11">
          <cell r="C11" t="str">
            <v>STONeHAM  Bailey</v>
          </cell>
          <cell r="D11" t="str">
            <v>U16</v>
          </cell>
          <cell r="E11">
            <v>56.73</v>
          </cell>
          <cell r="F11">
            <v>21</v>
          </cell>
          <cell r="G11">
            <v>35.909999999999997</v>
          </cell>
          <cell r="H11">
            <v>9</v>
          </cell>
          <cell r="I11">
            <v>92.64</v>
          </cell>
          <cell r="J11">
            <v>13</v>
          </cell>
        </row>
        <row r="12">
          <cell r="C12" t="str">
            <v>MICHELIS  Julia</v>
          </cell>
          <cell r="D12" t="str">
            <v>U16</v>
          </cell>
          <cell r="E12">
            <v>52.09</v>
          </cell>
          <cell r="F12">
            <v>4</v>
          </cell>
          <cell r="G12">
            <v>36.020000000000003</v>
          </cell>
          <cell r="H12">
            <v>10</v>
          </cell>
          <cell r="I12">
            <v>88.11</v>
          </cell>
          <cell r="J12">
            <v>5</v>
          </cell>
        </row>
        <row r="13">
          <cell r="C13" t="str">
            <v>PARVANEH  Lilliane</v>
          </cell>
          <cell r="D13" t="str">
            <v>U16</v>
          </cell>
          <cell r="E13">
            <v>57.15</v>
          </cell>
          <cell r="F13">
            <v>22</v>
          </cell>
          <cell r="G13">
            <v>36.200000000000003</v>
          </cell>
          <cell r="H13">
            <v>11</v>
          </cell>
          <cell r="I13">
            <v>93.35</v>
          </cell>
          <cell r="J13">
            <v>15</v>
          </cell>
        </row>
        <row r="14">
          <cell r="C14" t="str">
            <v>POWERS  Natalie</v>
          </cell>
          <cell r="D14" t="str">
            <v>U16</v>
          </cell>
          <cell r="E14">
            <v>54.38</v>
          </cell>
          <cell r="F14">
            <v>15</v>
          </cell>
          <cell r="G14">
            <v>36.340000000000003</v>
          </cell>
          <cell r="H14">
            <v>12</v>
          </cell>
          <cell r="I14">
            <v>90.72</v>
          </cell>
          <cell r="J14">
            <v>10</v>
          </cell>
        </row>
        <row r="15">
          <cell r="C15" t="str">
            <v>BELLIVEAU  Stephanie</v>
          </cell>
          <cell r="D15" t="str">
            <v>U16</v>
          </cell>
          <cell r="E15">
            <v>53.15</v>
          </cell>
          <cell r="F15">
            <v>8</v>
          </cell>
          <cell r="G15">
            <v>37.18</v>
          </cell>
          <cell r="H15">
            <v>13</v>
          </cell>
          <cell r="I15">
            <v>90.33</v>
          </cell>
          <cell r="J15">
            <v>9</v>
          </cell>
        </row>
        <row r="16">
          <cell r="C16" t="str">
            <v>GREGOIRE  Claudie</v>
          </cell>
          <cell r="D16" t="str">
            <v>U16</v>
          </cell>
          <cell r="E16">
            <v>58.06</v>
          </cell>
          <cell r="F16">
            <v>25</v>
          </cell>
          <cell r="G16">
            <v>37.58</v>
          </cell>
          <cell r="H16">
            <v>14</v>
          </cell>
          <cell r="I16">
            <v>95.64</v>
          </cell>
          <cell r="J16">
            <v>17</v>
          </cell>
        </row>
        <row r="17">
          <cell r="C17" t="str">
            <v>BERKERS  Martina</v>
          </cell>
          <cell r="D17" t="str">
            <v>U16</v>
          </cell>
          <cell r="E17">
            <v>53.83</v>
          </cell>
          <cell r="F17">
            <v>11</v>
          </cell>
          <cell r="G17">
            <v>38.01</v>
          </cell>
          <cell r="H17">
            <v>15</v>
          </cell>
          <cell r="I17">
            <v>91.84</v>
          </cell>
          <cell r="J17">
            <v>12</v>
          </cell>
        </row>
        <row r="18">
          <cell r="C18" t="str">
            <v>HALL  Chloe</v>
          </cell>
          <cell r="D18" t="str">
            <v>U16</v>
          </cell>
          <cell r="E18">
            <v>54.34</v>
          </cell>
          <cell r="F18">
            <v>14</v>
          </cell>
          <cell r="G18">
            <v>38.79</v>
          </cell>
          <cell r="H18">
            <v>16</v>
          </cell>
          <cell r="I18">
            <v>93.13</v>
          </cell>
          <cell r="J18">
            <v>14</v>
          </cell>
        </row>
        <row r="19">
          <cell r="C19" t="str">
            <v>BEUMER  Anna</v>
          </cell>
          <cell r="D19" t="str">
            <v>U16</v>
          </cell>
          <cell r="E19">
            <v>56.1</v>
          </cell>
          <cell r="F19">
            <v>18</v>
          </cell>
          <cell r="G19">
            <v>38.86</v>
          </cell>
          <cell r="H19">
            <v>17</v>
          </cell>
          <cell r="I19">
            <v>94.96</v>
          </cell>
          <cell r="J19">
            <v>16</v>
          </cell>
        </row>
        <row r="20">
          <cell r="C20" t="str">
            <v>VAIL  Hannah</v>
          </cell>
          <cell r="D20" t="str">
            <v>U16</v>
          </cell>
          <cell r="E20" t="str">
            <v>DNF</v>
          </cell>
          <cell r="G20">
            <v>39.42</v>
          </cell>
          <cell r="H20">
            <v>18</v>
          </cell>
        </row>
        <row r="21">
          <cell r="C21" t="str">
            <v>HERMAN  Riley</v>
          </cell>
          <cell r="D21" t="str">
            <v>U16</v>
          </cell>
          <cell r="E21">
            <v>56.24</v>
          </cell>
          <cell r="F21">
            <v>20</v>
          </cell>
          <cell r="G21">
            <v>39.64</v>
          </cell>
          <cell r="H21">
            <v>19</v>
          </cell>
          <cell r="I21">
            <v>95.88</v>
          </cell>
          <cell r="J21">
            <v>18</v>
          </cell>
        </row>
        <row r="22">
          <cell r="C22" t="str">
            <v>BOND  Lillian</v>
          </cell>
          <cell r="D22" t="str">
            <v>U16</v>
          </cell>
          <cell r="E22">
            <v>57.58</v>
          </cell>
          <cell r="F22">
            <v>23</v>
          </cell>
          <cell r="G22">
            <v>40.909999999999997</v>
          </cell>
          <cell r="H22">
            <v>20</v>
          </cell>
          <cell r="I22">
            <v>98.49</v>
          </cell>
          <cell r="J22">
            <v>19</v>
          </cell>
        </row>
        <row r="23">
          <cell r="C23" t="str">
            <v>GUY  Laura</v>
          </cell>
          <cell r="D23" t="str">
            <v>U16</v>
          </cell>
          <cell r="E23">
            <v>60.42</v>
          </cell>
          <cell r="F23">
            <v>28</v>
          </cell>
          <cell r="G23">
            <v>41.15</v>
          </cell>
          <cell r="H23">
            <v>21</v>
          </cell>
          <cell r="I23">
            <v>101.57</v>
          </cell>
          <cell r="J23">
            <v>21</v>
          </cell>
        </row>
        <row r="24">
          <cell r="C24" t="str">
            <v>BAZINET GILL  Celeste</v>
          </cell>
          <cell r="D24" t="str">
            <v>U16</v>
          </cell>
          <cell r="E24">
            <v>57.7</v>
          </cell>
          <cell r="F24">
            <v>24</v>
          </cell>
          <cell r="G24">
            <v>41.5</v>
          </cell>
          <cell r="H24">
            <v>22</v>
          </cell>
          <cell r="I24">
            <v>99.2</v>
          </cell>
          <cell r="J24">
            <v>20</v>
          </cell>
        </row>
        <row r="25">
          <cell r="C25" t="str">
            <v>LACROIX  Emilie</v>
          </cell>
          <cell r="D25" t="str">
            <v>U16</v>
          </cell>
          <cell r="E25">
            <v>61.91</v>
          </cell>
          <cell r="F25">
            <v>30</v>
          </cell>
          <cell r="G25">
            <v>41.67</v>
          </cell>
          <cell r="H25">
            <v>23</v>
          </cell>
          <cell r="I25">
            <v>103.58</v>
          </cell>
          <cell r="J25">
            <v>24</v>
          </cell>
        </row>
        <row r="26">
          <cell r="C26" t="str">
            <v>TUCK  Madisyn</v>
          </cell>
          <cell r="D26" t="str">
            <v>U16</v>
          </cell>
          <cell r="E26">
            <v>60.66</v>
          </cell>
          <cell r="F26">
            <v>29</v>
          </cell>
          <cell r="G26">
            <v>42.09</v>
          </cell>
          <cell r="H26">
            <v>24</v>
          </cell>
          <cell r="I26">
            <v>102.75</v>
          </cell>
          <cell r="J26">
            <v>23</v>
          </cell>
        </row>
        <row r="27">
          <cell r="C27" t="str">
            <v>ROCHELEAU  Chloe</v>
          </cell>
          <cell r="D27" t="str">
            <v>U16</v>
          </cell>
          <cell r="E27">
            <v>59.74</v>
          </cell>
          <cell r="F27">
            <v>26</v>
          </cell>
          <cell r="G27">
            <v>42.24</v>
          </cell>
          <cell r="H27">
            <v>25</v>
          </cell>
          <cell r="I27">
            <v>101.98</v>
          </cell>
          <cell r="J27">
            <v>22</v>
          </cell>
        </row>
        <row r="28">
          <cell r="C28" t="str">
            <v>ARMSTRONG  Reagan</v>
          </cell>
          <cell r="D28" t="str">
            <v>U16</v>
          </cell>
          <cell r="E28">
            <v>53.61</v>
          </cell>
          <cell r="F28">
            <v>9</v>
          </cell>
          <cell r="G28">
            <v>54.46</v>
          </cell>
          <cell r="H28">
            <v>26</v>
          </cell>
          <cell r="I28">
            <v>108.07</v>
          </cell>
          <cell r="J28">
            <v>25</v>
          </cell>
        </row>
        <row r="29">
          <cell r="C29" t="str">
            <v>PETRUT  Brianna</v>
          </cell>
          <cell r="D29" t="str">
            <v>U16</v>
          </cell>
          <cell r="E29">
            <v>66.209999999999994</v>
          </cell>
          <cell r="F29">
            <v>31</v>
          </cell>
          <cell r="G29" t="str">
            <v>DNS</v>
          </cell>
        </row>
        <row r="30">
          <cell r="C30" t="str">
            <v>BOEHM  Hannah</v>
          </cell>
          <cell r="D30" t="str">
            <v>U16</v>
          </cell>
          <cell r="E30" t="str">
            <v>DNF</v>
          </cell>
          <cell r="G30" t="str">
            <v>DNS</v>
          </cell>
        </row>
        <row r="31">
          <cell r="C31" t="str">
            <v>BURKE  Charlotte</v>
          </cell>
          <cell r="D31" t="str">
            <v>U16</v>
          </cell>
          <cell r="E31">
            <v>54.48</v>
          </cell>
          <cell r="F31">
            <v>16</v>
          </cell>
          <cell r="G31" t="str">
            <v>DNS</v>
          </cell>
        </row>
        <row r="32">
          <cell r="C32" t="str">
            <v>GERFAUX  Emeline</v>
          </cell>
          <cell r="D32" t="str">
            <v>U16</v>
          </cell>
          <cell r="E32">
            <v>55.7</v>
          </cell>
          <cell r="F32">
            <v>17</v>
          </cell>
          <cell r="G32" t="str">
            <v>DNF</v>
          </cell>
        </row>
        <row r="33">
          <cell r="C33" t="str">
            <v>SIMARD  Clodie-Anne</v>
          </cell>
          <cell r="D33" t="str">
            <v>U16</v>
          </cell>
          <cell r="E33" t="str">
            <v>DNF</v>
          </cell>
          <cell r="G33" t="str">
            <v>DNF</v>
          </cell>
        </row>
        <row r="34">
          <cell r="C34" t="str">
            <v>WAGNER  Emma</v>
          </cell>
          <cell r="D34" t="str">
            <v>U16</v>
          </cell>
          <cell r="E34">
            <v>51.97</v>
          </cell>
          <cell r="F34">
            <v>2</v>
          </cell>
          <cell r="G34" t="str">
            <v>DNF</v>
          </cell>
        </row>
        <row r="35">
          <cell r="C35" t="str">
            <v>KEYES  Kasey</v>
          </cell>
          <cell r="D35" t="str">
            <v>U16</v>
          </cell>
          <cell r="E35">
            <v>60.06</v>
          </cell>
          <cell r="F35">
            <v>27</v>
          </cell>
          <cell r="G35" t="str">
            <v>DNF</v>
          </cell>
        </row>
        <row r="36">
          <cell r="C36" t="str">
            <v>WATSON  Spencer</v>
          </cell>
          <cell r="D36" t="str">
            <v>U16</v>
          </cell>
          <cell r="E36">
            <v>53.97</v>
          </cell>
          <cell r="F36">
            <v>12</v>
          </cell>
          <cell r="G36" t="str">
            <v>DNF</v>
          </cell>
        </row>
      </sheetData>
      <sheetData sheetId="5">
        <row r="3">
          <cell r="C3" t="str">
            <v>LACROIX  Emilie</v>
          </cell>
          <cell r="D3" t="str">
            <v>U16</v>
          </cell>
          <cell r="E3">
            <v>59.03</v>
          </cell>
          <cell r="F3">
            <v>30</v>
          </cell>
          <cell r="G3">
            <v>38.869999999999997</v>
          </cell>
          <cell r="H3">
            <v>28</v>
          </cell>
          <cell r="I3">
            <v>97.9</v>
          </cell>
          <cell r="J3">
            <v>27</v>
          </cell>
        </row>
        <row r="4">
          <cell r="C4" t="str">
            <v>TUCK  Madisyn</v>
          </cell>
          <cell r="D4" t="str">
            <v>U16</v>
          </cell>
          <cell r="E4">
            <v>57.37</v>
          </cell>
          <cell r="F4">
            <v>29</v>
          </cell>
          <cell r="G4">
            <v>37.56</v>
          </cell>
          <cell r="H4">
            <v>23</v>
          </cell>
          <cell r="I4">
            <v>94.93</v>
          </cell>
          <cell r="J4">
            <v>25</v>
          </cell>
        </row>
        <row r="5">
          <cell r="C5" t="str">
            <v>KEYES  Kasey</v>
          </cell>
          <cell r="D5" t="str">
            <v>U16</v>
          </cell>
          <cell r="E5">
            <v>57.01</v>
          </cell>
          <cell r="F5">
            <v>28</v>
          </cell>
          <cell r="G5">
            <v>38.56</v>
          </cell>
          <cell r="H5">
            <v>26</v>
          </cell>
          <cell r="I5">
            <v>95.57</v>
          </cell>
          <cell r="J5">
            <v>26</v>
          </cell>
        </row>
        <row r="6">
          <cell r="C6" t="str">
            <v>GUY  Laura</v>
          </cell>
          <cell r="D6" t="str">
            <v>U16</v>
          </cell>
          <cell r="E6">
            <v>56.46</v>
          </cell>
          <cell r="F6">
            <v>27</v>
          </cell>
          <cell r="G6">
            <v>38.380000000000003</v>
          </cell>
          <cell r="H6">
            <v>25</v>
          </cell>
          <cell r="I6">
            <v>94.84</v>
          </cell>
          <cell r="J6">
            <v>24</v>
          </cell>
        </row>
        <row r="7">
          <cell r="C7" t="str">
            <v>BAZINET GILL  Celeste</v>
          </cell>
          <cell r="D7" t="str">
            <v>U16</v>
          </cell>
          <cell r="E7">
            <v>55.76</v>
          </cell>
          <cell r="F7">
            <v>26</v>
          </cell>
          <cell r="G7">
            <v>38.07</v>
          </cell>
          <cell r="H7">
            <v>24</v>
          </cell>
          <cell r="I7">
            <v>93.83</v>
          </cell>
          <cell r="J7">
            <v>22</v>
          </cell>
        </row>
        <row r="8">
          <cell r="C8" t="str">
            <v>ROCHELEAU  Chloe</v>
          </cell>
          <cell r="D8" t="str">
            <v>U16</v>
          </cell>
          <cell r="E8">
            <v>55.51</v>
          </cell>
          <cell r="F8">
            <v>25</v>
          </cell>
          <cell r="G8">
            <v>38.65</v>
          </cell>
          <cell r="H8">
            <v>27</v>
          </cell>
          <cell r="I8">
            <v>94.16</v>
          </cell>
          <cell r="J8">
            <v>23</v>
          </cell>
        </row>
        <row r="9">
          <cell r="C9" t="str">
            <v>STONeHAM  Bailey</v>
          </cell>
          <cell r="D9" t="str">
            <v>U16</v>
          </cell>
          <cell r="E9">
            <v>53.74</v>
          </cell>
          <cell r="F9">
            <v>24</v>
          </cell>
          <cell r="G9">
            <v>33.69</v>
          </cell>
          <cell r="H9">
            <v>15</v>
          </cell>
          <cell r="I9">
            <v>87.43</v>
          </cell>
          <cell r="J9">
            <v>19</v>
          </cell>
        </row>
        <row r="10">
          <cell r="C10" t="str">
            <v>PARVANEH  Lilliane</v>
          </cell>
          <cell r="D10" t="str">
            <v>U16</v>
          </cell>
          <cell r="E10">
            <v>53.47</v>
          </cell>
          <cell r="F10">
            <v>23</v>
          </cell>
          <cell r="G10">
            <v>33.39</v>
          </cell>
          <cell r="H10">
            <v>13</v>
          </cell>
          <cell r="I10">
            <v>86.86</v>
          </cell>
          <cell r="J10">
            <v>17</v>
          </cell>
        </row>
        <row r="11">
          <cell r="C11" t="str">
            <v>GREGOIRE  Claudie</v>
          </cell>
          <cell r="D11" t="str">
            <v>U16</v>
          </cell>
          <cell r="E11">
            <v>53.31</v>
          </cell>
          <cell r="F11">
            <v>22</v>
          </cell>
          <cell r="G11">
            <v>34.4</v>
          </cell>
          <cell r="H11">
            <v>18</v>
          </cell>
          <cell r="I11">
            <v>87.71</v>
          </cell>
          <cell r="J11">
            <v>20</v>
          </cell>
        </row>
        <row r="12">
          <cell r="C12" t="str">
            <v>BEUMER  Anna</v>
          </cell>
          <cell r="D12" t="str">
            <v>U16</v>
          </cell>
          <cell r="E12">
            <v>52.8</v>
          </cell>
          <cell r="F12">
            <v>21</v>
          </cell>
          <cell r="G12">
            <v>34.5</v>
          </cell>
          <cell r="H12">
            <v>19</v>
          </cell>
          <cell r="I12">
            <v>87.3</v>
          </cell>
          <cell r="J12">
            <v>18</v>
          </cell>
        </row>
        <row r="13">
          <cell r="C13" t="str">
            <v>GERFAUX  Emeline</v>
          </cell>
          <cell r="D13" t="str">
            <v>U16</v>
          </cell>
          <cell r="E13">
            <v>52.02</v>
          </cell>
          <cell r="F13">
            <v>20</v>
          </cell>
          <cell r="G13">
            <v>36.76</v>
          </cell>
          <cell r="H13">
            <v>22</v>
          </cell>
          <cell r="I13">
            <v>88.78</v>
          </cell>
          <cell r="J13">
            <v>21</v>
          </cell>
        </row>
        <row r="14">
          <cell r="C14" t="str">
            <v>SCHREIDER  Tess</v>
          </cell>
          <cell r="D14" t="str">
            <v>U16</v>
          </cell>
          <cell r="E14">
            <v>51.91</v>
          </cell>
          <cell r="F14">
            <v>19</v>
          </cell>
          <cell r="G14">
            <v>32.08</v>
          </cell>
          <cell r="H14">
            <v>5</v>
          </cell>
          <cell r="I14">
            <v>83.99</v>
          </cell>
          <cell r="J14">
            <v>14</v>
          </cell>
        </row>
        <row r="15">
          <cell r="C15" t="str">
            <v>HALL  Chloe</v>
          </cell>
          <cell r="D15" t="str">
            <v>U16</v>
          </cell>
          <cell r="E15">
            <v>51.44</v>
          </cell>
          <cell r="F15">
            <v>18</v>
          </cell>
          <cell r="G15">
            <v>35.17</v>
          </cell>
          <cell r="H15">
            <v>20</v>
          </cell>
          <cell r="I15">
            <v>86.61</v>
          </cell>
          <cell r="J15">
            <v>16</v>
          </cell>
        </row>
        <row r="16">
          <cell r="C16" t="str">
            <v>WATSON  Spencer</v>
          </cell>
          <cell r="D16" t="str">
            <v>U16</v>
          </cell>
          <cell r="E16">
            <v>51.28</v>
          </cell>
          <cell r="F16">
            <v>17</v>
          </cell>
          <cell r="G16" t="str">
            <v>DNF</v>
          </cell>
        </row>
        <row r="17">
          <cell r="C17" t="str">
            <v>BERKERS  Martina</v>
          </cell>
          <cell r="D17" t="str">
            <v>U16</v>
          </cell>
          <cell r="E17">
            <v>51.23</v>
          </cell>
          <cell r="F17">
            <v>16</v>
          </cell>
          <cell r="G17">
            <v>33.590000000000003</v>
          </cell>
          <cell r="H17">
            <v>14</v>
          </cell>
          <cell r="I17">
            <v>84.82</v>
          </cell>
          <cell r="J17">
            <v>15</v>
          </cell>
        </row>
        <row r="18">
          <cell r="C18" t="str">
            <v>BURKE  Charlotte</v>
          </cell>
          <cell r="D18" t="str">
            <v>U16</v>
          </cell>
          <cell r="E18">
            <v>50.74</v>
          </cell>
          <cell r="F18">
            <v>15</v>
          </cell>
          <cell r="G18" t="str">
            <v>DNS</v>
          </cell>
        </row>
        <row r="19">
          <cell r="C19" t="str">
            <v>POWERS  Natalie</v>
          </cell>
          <cell r="D19" t="str">
            <v>U16</v>
          </cell>
          <cell r="E19">
            <v>50.57</v>
          </cell>
          <cell r="F19">
            <v>14</v>
          </cell>
          <cell r="G19">
            <v>33</v>
          </cell>
          <cell r="H19">
            <v>8</v>
          </cell>
          <cell r="I19">
            <v>83.57</v>
          </cell>
          <cell r="J19">
            <v>10</v>
          </cell>
        </row>
        <row r="20">
          <cell r="C20" t="str">
            <v>CARON  Jessie-Anne</v>
          </cell>
          <cell r="D20" t="str">
            <v>U16</v>
          </cell>
          <cell r="E20">
            <v>50.55</v>
          </cell>
          <cell r="F20">
            <v>13</v>
          </cell>
          <cell r="G20">
            <v>33.19</v>
          </cell>
          <cell r="H20">
            <v>10</v>
          </cell>
          <cell r="I20">
            <v>83.74</v>
          </cell>
          <cell r="J20">
            <v>11</v>
          </cell>
        </row>
        <row r="21">
          <cell r="C21" t="str">
            <v>FARAH  Ella</v>
          </cell>
          <cell r="D21" t="str">
            <v>U16</v>
          </cell>
          <cell r="E21">
            <v>50.53</v>
          </cell>
          <cell r="F21">
            <v>12</v>
          </cell>
          <cell r="G21">
            <v>31.61</v>
          </cell>
          <cell r="H21">
            <v>3</v>
          </cell>
          <cell r="I21">
            <v>82.14</v>
          </cell>
          <cell r="J21">
            <v>5</v>
          </cell>
        </row>
        <row r="22">
          <cell r="C22" t="str">
            <v>VAIL  Hannah</v>
          </cell>
          <cell r="D22" t="str">
            <v>U16</v>
          </cell>
          <cell r="E22">
            <v>50.51</v>
          </cell>
          <cell r="F22">
            <v>11</v>
          </cell>
          <cell r="G22">
            <v>33.25</v>
          </cell>
          <cell r="H22">
            <v>11</v>
          </cell>
          <cell r="I22">
            <v>83.76</v>
          </cell>
          <cell r="J22">
            <v>12</v>
          </cell>
        </row>
        <row r="23">
          <cell r="C23" t="str">
            <v>BELLIVEAU  Stephanie</v>
          </cell>
          <cell r="D23" t="str">
            <v>U16</v>
          </cell>
          <cell r="E23">
            <v>50.04</v>
          </cell>
          <cell r="F23">
            <v>10</v>
          </cell>
          <cell r="G23">
            <v>33.270000000000003</v>
          </cell>
          <cell r="H23">
            <v>12</v>
          </cell>
          <cell r="I23">
            <v>83.31</v>
          </cell>
          <cell r="J23">
            <v>8</v>
          </cell>
        </row>
        <row r="24">
          <cell r="C24" t="str">
            <v>SIMARD  Clodie-Anne</v>
          </cell>
          <cell r="D24" t="str">
            <v>U16</v>
          </cell>
          <cell r="E24">
            <v>49.96</v>
          </cell>
          <cell r="F24">
            <v>9</v>
          </cell>
          <cell r="G24">
            <v>32.89</v>
          </cell>
          <cell r="H24">
            <v>7</v>
          </cell>
          <cell r="I24">
            <v>82.85</v>
          </cell>
          <cell r="J24">
            <v>7</v>
          </cell>
        </row>
        <row r="25">
          <cell r="C25" t="str">
            <v>WAGNER  Emma</v>
          </cell>
          <cell r="D25" t="str">
            <v>U16</v>
          </cell>
          <cell r="E25">
            <v>49.75</v>
          </cell>
          <cell r="F25">
            <v>8</v>
          </cell>
          <cell r="G25">
            <v>34.22</v>
          </cell>
          <cell r="H25">
            <v>17</v>
          </cell>
          <cell r="I25">
            <v>83.97</v>
          </cell>
          <cell r="J25">
            <v>13</v>
          </cell>
        </row>
        <row r="26">
          <cell r="C26" t="str">
            <v>MOFFATT  Noemie</v>
          </cell>
          <cell r="D26" t="str">
            <v>U16</v>
          </cell>
          <cell r="E26">
            <v>49.72</v>
          </cell>
          <cell r="F26">
            <v>7</v>
          </cell>
          <cell r="G26">
            <v>32.520000000000003</v>
          </cell>
          <cell r="H26">
            <v>6</v>
          </cell>
          <cell r="I26">
            <v>82.24</v>
          </cell>
          <cell r="J26">
            <v>6</v>
          </cell>
        </row>
        <row r="27">
          <cell r="C27" t="str">
            <v>ARMSTRONG  Reagan</v>
          </cell>
          <cell r="D27" t="str">
            <v>U16</v>
          </cell>
          <cell r="E27">
            <v>49.49</v>
          </cell>
          <cell r="F27">
            <v>6</v>
          </cell>
          <cell r="G27">
            <v>34.01</v>
          </cell>
          <cell r="H27">
            <v>16</v>
          </cell>
          <cell r="I27">
            <v>83.5</v>
          </cell>
          <cell r="J27">
            <v>9</v>
          </cell>
        </row>
        <row r="28">
          <cell r="C28" t="str">
            <v>GILFILLAN  Kaia</v>
          </cell>
          <cell r="D28" t="str">
            <v>U16</v>
          </cell>
          <cell r="E28">
            <v>49.02</v>
          </cell>
          <cell r="F28">
            <v>5</v>
          </cell>
          <cell r="G28">
            <v>31.99</v>
          </cell>
          <cell r="H28">
            <v>4</v>
          </cell>
          <cell r="I28">
            <v>81.010000000000005</v>
          </cell>
          <cell r="J28">
            <v>3</v>
          </cell>
        </row>
        <row r="29">
          <cell r="C29" t="str">
            <v>CARLAN GAZSI  Sydney</v>
          </cell>
          <cell r="D29" t="str">
            <v>U16</v>
          </cell>
          <cell r="E29">
            <v>48.65</v>
          </cell>
          <cell r="F29">
            <v>4</v>
          </cell>
          <cell r="G29">
            <v>31.37</v>
          </cell>
          <cell r="H29">
            <v>2</v>
          </cell>
          <cell r="I29">
            <v>80.02</v>
          </cell>
          <cell r="J29">
            <v>2</v>
          </cell>
        </row>
        <row r="30">
          <cell r="C30" t="str">
            <v>MICHELIS  Julia</v>
          </cell>
          <cell r="D30" t="str">
            <v>U16</v>
          </cell>
          <cell r="E30">
            <v>48.45</v>
          </cell>
          <cell r="F30">
            <v>3</v>
          </cell>
          <cell r="G30">
            <v>33.119999999999997</v>
          </cell>
          <cell r="H30">
            <v>9</v>
          </cell>
          <cell r="I30">
            <v>81.569999999999993</v>
          </cell>
          <cell r="J30">
            <v>4</v>
          </cell>
        </row>
        <row r="31">
          <cell r="C31" t="str">
            <v>HAMILTON  Gillian</v>
          </cell>
          <cell r="D31" t="str">
            <v>U16</v>
          </cell>
          <cell r="E31">
            <v>48.35</v>
          </cell>
          <cell r="F31">
            <v>2</v>
          </cell>
          <cell r="G31" t="str">
            <v>DNF</v>
          </cell>
        </row>
        <row r="32">
          <cell r="C32" t="str">
            <v>CONRAD  Hayley</v>
          </cell>
          <cell r="D32" t="str">
            <v>U16</v>
          </cell>
          <cell r="E32">
            <v>47</v>
          </cell>
          <cell r="F32">
            <v>1</v>
          </cell>
          <cell r="G32">
            <v>31.06</v>
          </cell>
          <cell r="H32">
            <v>1</v>
          </cell>
          <cell r="I32">
            <v>78.06</v>
          </cell>
          <cell r="J32">
            <v>1</v>
          </cell>
        </row>
        <row r="33">
          <cell r="C33" t="str">
            <v>HERMAN  Riley</v>
          </cell>
          <cell r="D33" t="str">
            <v>U16</v>
          </cell>
          <cell r="E33" t="str">
            <v>DNF</v>
          </cell>
          <cell r="G33">
            <v>36.15</v>
          </cell>
          <cell r="H33">
            <v>21</v>
          </cell>
        </row>
      </sheetData>
      <sheetData sheetId="6">
        <row r="3">
          <cell r="C3" t="str">
            <v>CONRAD  Hayley</v>
          </cell>
          <cell r="D3" t="str">
            <v>U16</v>
          </cell>
          <cell r="E3">
            <v>39.89</v>
          </cell>
          <cell r="F3">
            <v>1</v>
          </cell>
          <cell r="G3">
            <v>41.13</v>
          </cell>
          <cell r="H3">
            <v>1</v>
          </cell>
          <cell r="I3">
            <v>81.02</v>
          </cell>
          <cell r="J3">
            <v>1</v>
          </cell>
        </row>
        <row r="4">
          <cell r="C4" t="str">
            <v>HAMILTON  Gillian</v>
          </cell>
          <cell r="D4" t="str">
            <v>U16</v>
          </cell>
          <cell r="E4">
            <v>40.229999999999997</v>
          </cell>
          <cell r="F4">
            <v>2</v>
          </cell>
          <cell r="G4">
            <v>42.39</v>
          </cell>
          <cell r="H4">
            <v>3</v>
          </cell>
          <cell r="I4">
            <v>82.62</v>
          </cell>
          <cell r="J4">
            <v>2</v>
          </cell>
        </row>
        <row r="5">
          <cell r="C5" t="str">
            <v>CARLAN GAZSI  Sydney</v>
          </cell>
          <cell r="D5" t="str">
            <v>U16</v>
          </cell>
          <cell r="E5">
            <v>40.450000000000003</v>
          </cell>
          <cell r="F5">
            <v>3</v>
          </cell>
          <cell r="G5">
            <v>42.81</v>
          </cell>
          <cell r="H5">
            <v>4</v>
          </cell>
          <cell r="I5">
            <v>83.26</v>
          </cell>
          <cell r="J5">
            <v>3</v>
          </cell>
        </row>
        <row r="6">
          <cell r="C6" t="str">
            <v>GILFILLAN  Kaia</v>
          </cell>
          <cell r="D6" t="str">
            <v>U16</v>
          </cell>
          <cell r="E6">
            <v>42.4</v>
          </cell>
          <cell r="F6">
            <v>5</v>
          </cell>
          <cell r="G6">
            <v>42.87</v>
          </cell>
          <cell r="H6">
            <v>5</v>
          </cell>
          <cell r="I6">
            <v>85.27</v>
          </cell>
          <cell r="J6">
            <v>4</v>
          </cell>
        </row>
        <row r="7">
          <cell r="C7" t="str">
            <v>BELLIVEAU  Stephanie</v>
          </cell>
          <cell r="D7" t="str">
            <v>U16</v>
          </cell>
          <cell r="E7">
            <v>41.47</v>
          </cell>
          <cell r="F7">
            <v>4</v>
          </cell>
          <cell r="G7">
            <v>44.08</v>
          </cell>
          <cell r="H7">
            <v>8</v>
          </cell>
          <cell r="I7">
            <v>85.55</v>
          </cell>
          <cell r="J7">
            <v>5</v>
          </cell>
        </row>
        <row r="8">
          <cell r="C8" t="str">
            <v>CARON  Jessie-Anne</v>
          </cell>
          <cell r="D8" t="str">
            <v>U16</v>
          </cell>
          <cell r="E8">
            <v>42.42</v>
          </cell>
          <cell r="F8">
            <v>6</v>
          </cell>
          <cell r="G8">
            <v>43.92</v>
          </cell>
          <cell r="H8">
            <v>7</v>
          </cell>
          <cell r="I8">
            <v>86.34</v>
          </cell>
          <cell r="J8">
            <v>6</v>
          </cell>
        </row>
        <row r="9">
          <cell r="C9" t="str">
            <v>FARAH  Ella</v>
          </cell>
          <cell r="D9" t="str">
            <v>U16</v>
          </cell>
          <cell r="E9">
            <v>43.22</v>
          </cell>
          <cell r="F9">
            <v>10</v>
          </cell>
          <cell r="G9">
            <v>43.57</v>
          </cell>
          <cell r="H9">
            <v>6</v>
          </cell>
          <cell r="I9">
            <v>86.79</v>
          </cell>
          <cell r="J9">
            <v>7</v>
          </cell>
        </row>
        <row r="10">
          <cell r="C10" t="str">
            <v>SCHREIDER  Tess</v>
          </cell>
          <cell r="D10" t="str">
            <v>U16</v>
          </cell>
          <cell r="E10">
            <v>42.85</v>
          </cell>
          <cell r="F10">
            <v>8</v>
          </cell>
          <cell r="G10">
            <v>44.27</v>
          </cell>
          <cell r="H10">
            <v>9</v>
          </cell>
          <cell r="I10">
            <v>87.12</v>
          </cell>
          <cell r="J10">
            <v>8</v>
          </cell>
        </row>
        <row r="11">
          <cell r="C11" t="str">
            <v>VAIL  Hannah</v>
          </cell>
          <cell r="D11" t="str">
            <v>U16</v>
          </cell>
          <cell r="E11">
            <v>43.17</v>
          </cell>
          <cell r="F11">
            <v>9</v>
          </cell>
          <cell r="G11">
            <v>45.12</v>
          </cell>
          <cell r="H11">
            <v>12</v>
          </cell>
          <cell r="I11">
            <v>88.29</v>
          </cell>
          <cell r="J11">
            <v>9</v>
          </cell>
        </row>
        <row r="12">
          <cell r="C12" t="str">
            <v>POWERS  Natalie</v>
          </cell>
          <cell r="D12" t="str">
            <v>U16</v>
          </cell>
          <cell r="E12">
            <v>42.8</v>
          </cell>
          <cell r="F12">
            <v>7</v>
          </cell>
          <cell r="G12">
            <v>45.5</v>
          </cell>
          <cell r="H12">
            <v>13</v>
          </cell>
          <cell r="I12">
            <v>88.3</v>
          </cell>
          <cell r="J12">
            <v>10</v>
          </cell>
        </row>
        <row r="13">
          <cell r="C13" t="str">
            <v>MOFFATT  Noemie</v>
          </cell>
          <cell r="D13" t="str">
            <v>U16</v>
          </cell>
          <cell r="E13">
            <v>43.83</v>
          </cell>
          <cell r="F13">
            <v>11</v>
          </cell>
          <cell r="G13">
            <v>44.55</v>
          </cell>
          <cell r="H13">
            <v>11</v>
          </cell>
          <cell r="I13">
            <v>88.38</v>
          </cell>
          <cell r="J13">
            <v>11</v>
          </cell>
        </row>
        <row r="14">
          <cell r="C14" t="str">
            <v>MICHELIS  Julia</v>
          </cell>
          <cell r="D14" t="str">
            <v>U16</v>
          </cell>
          <cell r="E14">
            <v>44.18</v>
          </cell>
          <cell r="F14">
            <v>13</v>
          </cell>
          <cell r="G14">
            <v>44.53</v>
          </cell>
          <cell r="H14">
            <v>10</v>
          </cell>
          <cell r="I14">
            <v>88.71</v>
          </cell>
          <cell r="J14">
            <v>12</v>
          </cell>
        </row>
        <row r="15">
          <cell r="C15" t="str">
            <v>ARMSTRONG  Reagan</v>
          </cell>
          <cell r="D15" t="str">
            <v>U16</v>
          </cell>
          <cell r="E15">
            <v>44.75</v>
          </cell>
          <cell r="F15">
            <v>17</v>
          </cell>
          <cell r="G15">
            <v>46.17</v>
          </cell>
          <cell r="H15">
            <v>14</v>
          </cell>
          <cell r="I15">
            <v>90.92</v>
          </cell>
          <cell r="J15">
            <v>13</v>
          </cell>
        </row>
        <row r="16">
          <cell r="C16" t="str">
            <v>BURKE  Charlotte</v>
          </cell>
          <cell r="D16" t="str">
            <v>U16</v>
          </cell>
          <cell r="E16">
            <v>44.21</v>
          </cell>
          <cell r="F16">
            <v>14</v>
          </cell>
          <cell r="G16">
            <v>46.84</v>
          </cell>
          <cell r="H16">
            <v>16</v>
          </cell>
          <cell r="I16">
            <v>91.05</v>
          </cell>
          <cell r="J16">
            <v>14</v>
          </cell>
        </row>
        <row r="17">
          <cell r="C17" t="str">
            <v>Stoneham  Bailey</v>
          </cell>
          <cell r="D17" t="str">
            <v>U16</v>
          </cell>
          <cell r="E17">
            <v>44.61</v>
          </cell>
          <cell r="F17">
            <v>15</v>
          </cell>
          <cell r="G17">
            <v>47.09</v>
          </cell>
          <cell r="H17">
            <v>18</v>
          </cell>
          <cell r="I17">
            <v>91.7</v>
          </cell>
          <cell r="J17">
            <v>15</v>
          </cell>
        </row>
        <row r="18">
          <cell r="C18" t="str">
            <v>BERKERS  Martina</v>
          </cell>
          <cell r="D18" t="str">
            <v>U16</v>
          </cell>
          <cell r="E18">
            <v>44.88</v>
          </cell>
          <cell r="F18">
            <v>18</v>
          </cell>
          <cell r="G18">
            <v>47.07</v>
          </cell>
          <cell r="H18">
            <v>17</v>
          </cell>
          <cell r="I18">
            <v>91.95</v>
          </cell>
          <cell r="J18">
            <v>16</v>
          </cell>
        </row>
        <row r="19">
          <cell r="C19" t="str">
            <v>PARVANEH  Lilliane</v>
          </cell>
          <cell r="D19" t="str">
            <v>U16</v>
          </cell>
          <cell r="E19">
            <v>44.62</v>
          </cell>
          <cell r="F19">
            <v>16</v>
          </cell>
          <cell r="G19">
            <v>47.95</v>
          </cell>
          <cell r="H19">
            <v>20</v>
          </cell>
          <cell r="I19">
            <v>92.57</v>
          </cell>
          <cell r="J19">
            <v>17</v>
          </cell>
        </row>
        <row r="20">
          <cell r="C20" t="str">
            <v>HERMAN  Riley</v>
          </cell>
          <cell r="D20" t="str">
            <v>U16</v>
          </cell>
          <cell r="E20">
            <v>46.09</v>
          </cell>
          <cell r="F20">
            <v>19</v>
          </cell>
          <cell r="G20">
            <v>48.41</v>
          </cell>
          <cell r="H20">
            <v>23</v>
          </cell>
          <cell r="I20">
            <v>94.5</v>
          </cell>
          <cell r="J20">
            <v>18</v>
          </cell>
        </row>
        <row r="21">
          <cell r="C21" t="str">
            <v>GREGOIRE  Claudie</v>
          </cell>
          <cell r="D21" t="str">
            <v>U16</v>
          </cell>
          <cell r="E21">
            <v>46.55</v>
          </cell>
          <cell r="F21">
            <v>20</v>
          </cell>
          <cell r="G21">
            <v>48.3</v>
          </cell>
          <cell r="H21">
            <v>21</v>
          </cell>
          <cell r="I21">
            <v>94.85</v>
          </cell>
          <cell r="J21">
            <v>19</v>
          </cell>
        </row>
        <row r="22">
          <cell r="C22" t="str">
            <v>BOEHM  Hannah</v>
          </cell>
          <cell r="D22" t="str">
            <v>U16</v>
          </cell>
          <cell r="E22">
            <v>48.42</v>
          </cell>
          <cell r="F22">
            <v>24</v>
          </cell>
          <cell r="G22">
            <v>47.83</v>
          </cell>
          <cell r="H22">
            <v>19</v>
          </cell>
          <cell r="I22">
            <v>96.25</v>
          </cell>
          <cell r="J22">
            <v>20</v>
          </cell>
        </row>
        <row r="23">
          <cell r="C23" t="str">
            <v>GERFAUX  Emeline</v>
          </cell>
          <cell r="D23" t="str">
            <v>U16</v>
          </cell>
          <cell r="E23">
            <v>47.99</v>
          </cell>
          <cell r="F23">
            <v>22</v>
          </cell>
          <cell r="G23">
            <v>48.32</v>
          </cell>
          <cell r="H23">
            <v>22</v>
          </cell>
          <cell r="I23">
            <v>96.31</v>
          </cell>
          <cell r="J23">
            <v>21</v>
          </cell>
        </row>
        <row r="24">
          <cell r="C24" t="str">
            <v>BEUMER  Anna</v>
          </cell>
          <cell r="D24" t="str">
            <v>U16</v>
          </cell>
          <cell r="E24">
            <v>46.79</v>
          </cell>
          <cell r="F24">
            <v>21</v>
          </cell>
          <cell r="G24">
            <v>50.01</v>
          </cell>
          <cell r="H24">
            <v>25</v>
          </cell>
          <cell r="I24">
            <v>96.8</v>
          </cell>
          <cell r="J24">
            <v>22</v>
          </cell>
        </row>
        <row r="25">
          <cell r="C25" t="str">
            <v>Hall  Chloe</v>
          </cell>
          <cell r="D25" t="str">
            <v>U16</v>
          </cell>
          <cell r="E25">
            <v>48</v>
          </cell>
          <cell r="F25">
            <v>23</v>
          </cell>
          <cell r="G25">
            <v>48.96</v>
          </cell>
          <cell r="H25">
            <v>24</v>
          </cell>
          <cell r="I25">
            <v>96.96</v>
          </cell>
          <cell r="J25">
            <v>23</v>
          </cell>
        </row>
        <row r="26">
          <cell r="C26" t="str">
            <v>ROCHELEAU  Chloe</v>
          </cell>
          <cell r="D26" t="str">
            <v>U16</v>
          </cell>
          <cell r="E26">
            <v>50.26</v>
          </cell>
          <cell r="F26">
            <v>26</v>
          </cell>
          <cell r="G26">
            <v>52.63</v>
          </cell>
          <cell r="H26">
            <v>26</v>
          </cell>
          <cell r="I26">
            <v>102.89</v>
          </cell>
          <cell r="J26">
            <v>24</v>
          </cell>
        </row>
        <row r="27">
          <cell r="C27" t="str">
            <v>BOND  Lillian</v>
          </cell>
          <cell r="D27" t="str">
            <v>U16</v>
          </cell>
          <cell r="E27">
            <v>50.48</v>
          </cell>
          <cell r="F27">
            <v>27</v>
          </cell>
          <cell r="G27">
            <v>53.15</v>
          </cell>
          <cell r="H27">
            <v>28</v>
          </cell>
          <cell r="I27">
            <v>103.63</v>
          </cell>
          <cell r="J27">
            <v>25</v>
          </cell>
        </row>
        <row r="28">
          <cell r="C28" t="str">
            <v>GUY  Laura</v>
          </cell>
          <cell r="D28" t="str">
            <v>U16</v>
          </cell>
          <cell r="E28">
            <v>51.63</v>
          </cell>
          <cell r="F28">
            <v>29</v>
          </cell>
          <cell r="G28">
            <v>53.08</v>
          </cell>
          <cell r="H28">
            <v>27</v>
          </cell>
          <cell r="I28">
            <v>104.71</v>
          </cell>
          <cell r="J28">
            <v>26</v>
          </cell>
        </row>
        <row r="29">
          <cell r="C29" t="str">
            <v>TUCK  Madisyn</v>
          </cell>
          <cell r="D29" t="str">
            <v>U16</v>
          </cell>
          <cell r="E29">
            <v>50.99</v>
          </cell>
          <cell r="F29">
            <v>28</v>
          </cell>
          <cell r="G29">
            <v>54.8</v>
          </cell>
          <cell r="H29">
            <v>30</v>
          </cell>
          <cell r="I29">
            <v>105.79</v>
          </cell>
          <cell r="J29">
            <v>27</v>
          </cell>
        </row>
        <row r="30">
          <cell r="C30" t="str">
            <v>Keyes  Kasey</v>
          </cell>
          <cell r="D30" t="str">
            <v>U16</v>
          </cell>
          <cell r="E30">
            <v>51.95</v>
          </cell>
          <cell r="F30">
            <v>30</v>
          </cell>
          <cell r="G30">
            <v>54.1</v>
          </cell>
          <cell r="H30">
            <v>29</v>
          </cell>
          <cell r="I30">
            <v>106.05</v>
          </cell>
          <cell r="J30">
            <v>28</v>
          </cell>
        </row>
        <row r="31">
          <cell r="C31" t="str">
            <v>PETRUT  Brianna</v>
          </cell>
          <cell r="D31" t="str">
            <v>U16</v>
          </cell>
          <cell r="E31">
            <v>56</v>
          </cell>
          <cell r="F31">
            <v>31</v>
          </cell>
          <cell r="G31">
            <v>60.6</v>
          </cell>
          <cell r="H31">
            <v>31</v>
          </cell>
          <cell r="I31">
            <v>116.6</v>
          </cell>
          <cell r="J31">
            <v>29</v>
          </cell>
        </row>
        <row r="32">
          <cell r="C32" t="str">
            <v>WATSON  Spencer</v>
          </cell>
          <cell r="D32" t="str">
            <v>U16</v>
          </cell>
          <cell r="E32" t="str">
            <v>DNF</v>
          </cell>
          <cell r="G32">
            <v>41.81</v>
          </cell>
          <cell r="H32">
            <v>2</v>
          </cell>
        </row>
        <row r="33">
          <cell r="C33" t="str">
            <v>WAGNER  Emma</v>
          </cell>
          <cell r="D33" t="str">
            <v>U16</v>
          </cell>
          <cell r="E33" t="str">
            <v>DNF</v>
          </cell>
          <cell r="G33">
            <v>46.79</v>
          </cell>
          <cell r="H33">
            <v>15</v>
          </cell>
        </row>
        <row r="34">
          <cell r="C34" t="str">
            <v>SIMARD  Clodie-Anne</v>
          </cell>
          <cell r="D34" t="str">
            <v>U16</v>
          </cell>
          <cell r="E34">
            <v>43.84</v>
          </cell>
          <cell r="F34">
            <v>12</v>
          </cell>
          <cell r="G34" t="str">
            <v>DNF</v>
          </cell>
        </row>
        <row r="35">
          <cell r="C35" t="str">
            <v>BAZINET GILL  Celeste</v>
          </cell>
          <cell r="D35" t="str">
            <v>U16</v>
          </cell>
          <cell r="E35">
            <v>49.72</v>
          </cell>
          <cell r="F35">
            <v>25</v>
          </cell>
          <cell r="G35" t="str">
            <v>DNF</v>
          </cell>
        </row>
      </sheetData>
      <sheetData sheetId="7">
        <row r="3">
          <cell r="C3" t="str">
            <v>CONRAD  Hayley</v>
          </cell>
          <cell r="D3" t="str">
            <v>U16</v>
          </cell>
          <cell r="E3">
            <v>53.83</v>
          </cell>
          <cell r="F3">
            <v>1</v>
          </cell>
          <cell r="G3">
            <v>50.51</v>
          </cell>
          <cell r="H3">
            <v>1</v>
          </cell>
          <cell r="I3">
            <v>104.34</v>
          </cell>
          <cell r="J3">
            <v>1</v>
          </cell>
        </row>
        <row r="4">
          <cell r="C4" t="str">
            <v>GILFILLAN  Kaia</v>
          </cell>
          <cell r="D4" t="str">
            <v>U16</v>
          </cell>
          <cell r="E4">
            <v>53.9</v>
          </cell>
          <cell r="F4">
            <v>2</v>
          </cell>
          <cell r="G4">
            <v>51.45</v>
          </cell>
          <cell r="H4">
            <v>3</v>
          </cell>
          <cell r="I4">
            <v>105.35</v>
          </cell>
          <cell r="J4">
            <v>2</v>
          </cell>
        </row>
        <row r="5">
          <cell r="C5" t="str">
            <v>CARLAN GAZSI  Sydney</v>
          </cell>
          <cell r="D5" t="str">
            <v>U16</v>
          </cell>
          <cell r="E5">
            <v>54.69</v>
          </cell>
          <cell r="F5">
            <v>3</v>
          </cell>
          <cell r="G5">
            <v>50.98</v>
          </cell>
          <cell r="H5">
            <v>2</v>
          </cell>
          <cell r="I5">
            <v>105.67</v>
          </cell>
          <cell r="J5">
            <v>3</v>
          </cell>
        </row>
        <row r="6">
          <cell r="C6" t="str">
            <v>POWERS  Natalie</v>
          </cell>
          <cell r="D6" t="str">
            <v>U16</v>
          </cell>
          <cell r="E6">
            <v>54.77</v>
          </cell>
          <cell r="F6">
            <v>4</v>
          </cell>
          <cell r="G6">
            <v>52.17</v>
          </cell>
          <cell r="H6">
            <v>6</v>
          </cell>
          <cell r="I6">
            <v>106.94</v>
          </cell>
          <cell r="J6">
            <v>4</v>
          </cell>
        </row>
        <row r="7">
          <cell r="C7" t="str">
            <v>BELLIVEAU  Stephanie</v>
          </cell>
          <cell r="D7" t="str">
            <v>U16</v>
          </cell>
          <cell r="E7">
            <v>54.82</v>
          </cell>
          <cell r="F7">
            <v>5</v>
          </cell>
          <cell r="G7">
            <v>52.22</v>
          </cell>
          <cell r="H7">
            <v>7</v>
          </cell>
          <cell r="I7">
            <v>107.04</v>
          </cell>
          <cell r="J7">
            <v>5</v>
          </cell>
        </row>
        <row r="8">
          <cell r="C8" t="str">
            <v>CARON  Jessie-Anne</v>
          </cell>
          <cell r="D8" t="str">
            <v>U16</v>
          </cell>
          <cell r="E8">
            <v>55.39</v>
          </cell>
          <cell r="F8">
            <v>6</v>
          </cell>
          <cell r="G8">
            <v>51.91</v>
          </cell>
          <cell r="H8">
            <v>4</v>
          </cell>
          <cell r="I8">
            <v>107.3</v>
          </cell>
          <cell r="J8">
            <v>6</v>
          </cell>
        </row>
        <row r="9">
          <cell r="C9" t="str">
            <v>WATSON  Spencer</v>
          </cell>
          <cell r="D9" t="str">
            <v>U16</v>
          </cell>
          <cell r="E9">
            <v>55.5</v>
          </cell>
          <cell r="F9">
            <v>7</v>
          </cell>
          <cell r="G9">
            <v>52</v>
          </cell>
          <cell r="H9">
            <v>5</v>
          </cell>
          <cell r="I9">
            <v>107.5</v>
          </cell>
          <cell r="J9">
            <v>7</v>
          </cell>
        </row>
        <row r="10">
          <cell r="C10" t="str">
            <v>MICHELIS  Julia</v>
          </cell>
          <cell r="D10" t="str">
            <v>U16</v>
          </cell>
          <cell r="E10">
            <v>55.79</v>
          </cell>
          <cell r="F10">
            <v>9</v>
          </cell>
          <cell r="G10">
            <v>52.64</v>
          </cell>
          <cell r="H10">
            <v>8</v>
          </cell>
          <cell r="I10">
            <v>108.43</v>
          </cell>
          <cell r="J10">
            <v>8</v>
          </cell>
        </row>
        <row r="11">
          <cell r="C11" t="str">
            <v>WAGNER  Emma</v>
          </cell>
          <cell r="D11" t="str">
            <v>U16</v>
          </cell>
          <cell r="E11">
            <v>56.21</v>
          </cell>
          <cell r="F11">
            <v>10</v>
          </cell>
          <cell r="G11">
            <v>53.55</v>
          </cell>
          <cell r="H11">
            <v>10</v>
          </cell>
          <cell r="I11">
            <v>109.76</v>
          </cell>
          <cell r="J11">
            <v>9</v>
          </cell>
        </row>
        <row r="12">
          <cell r="C12" t="str">
            <v>SIMARD  Clodie-Anne</v>
          </cell>
          <cell r="D12" t="str">
            <v>U16</v>
          </cell>
          <cell r="E12">
            <v>55.62</v>
          </cell>
          <cell r="F12">
            <v>8</v>
          </cell>
          <cell r="G12">
            <v>54.34</v>
          </cell>
          <cell r="H12">
            <v>14</v>
          </cell>
          <cell r="I12">
            <v>109.96</v>
          </cell>
          <cell r="J12">
            <v>10</v>
          </cell>
        </row>
        <row r="13">
          <cell r="C13" t="str">
            <v>MOFFATT  Noemie</v>
          </cell>
          <cell r="D13" t="str">
            <v>U16</v>
          </cell>
          <cell r="E13">
            <v>56.66</v>
          </cell>
          <cell r="F13">
            <v>11</v>
          </cell>
          <cell r="G13">
            <v>53.35</v>
          </cell>
          <cell r="H13">
            <v>9</v>
          </cell>
          <cell r="I13">
            <v>110.01</v>
          </cell>
          <cell r="J13">
            <v>11</v>
          </cell>
        </row>
        <row r="14">
          <cell r="C14" t="str">
            <v>BOEHM  Hannah</v>
          </cell>
          <cell r="D14" t="str">
            <v>U16</v>
          </cell>
          <cell r="E14">
            <v>57.1</v>
          </cell>
          <cell r="F14">
            <v>12</v>
          </cell>
          <cell r="G14">
            <v>53.73</v>
          </cell>
          <cell r="H14">
            <v>11</v>
          </cell>
          <cell r="I14">
            <v>110.83</v>
          </cell>
          <cell r="J14">
            <v>12</v>
          </cell>
        </row>
        <row r="15">
          <cell r="C15" t="str">
            <v>BERKERS  Martina</v>
          </cell>
          <cell r="D15" t="str">
            <v>U16</v>
          </cell>
          <cell r="E15">
            <v>57.3</v>
          </cell>
          <cell r="F15">
            <v>15</v>
          </cell>
          <cell r="G15">
            <v>53.79</v>
          </cell>
          <cell r="H15">
            <v>12</v>
          </cell>
          <cell r="I15">
            <v>111.09</v>
          </cell>
          <cell r="J15">
            <v>13</v>
          </cell>
        </row>
        <row r="16">
          <cell r="C16" t="str">
            <v>STONeHAM  Bailey</v>
          </cell>
          <cell r="D16" t="str">
            <v>U16</v>
          </cell>
          <cell r="E16">
            <v>57.15</v>
          </cell>
          <cell r="F16">
            <v>14</v>
          </cell>
          <cell r="G16">
            <v>54.38</v>
          </cell>
          <cell r="H16">
            <v>15</v>
          </cell>
          <cell r="I16">
            <v>111.53</v>
          </cell>
          <cell r="J16">
            <v>14</v>
          </cell>
        </row>
        <row r="17">
          <cell r="C17" t="str">
            <v>ARMSTRONG  Reagan</v>
          </cell>
          <cell r="D17" t="str">
            <v>U16</v>
          </cell>
          <cell r="E17">
            <v>57.59</v>
          </cell>
          <cell r="F17">
            <v>17</v>
          </cell>
          <cell r="G17">
            <v>53.99</v>
          </cell>
          <cell r="H17">
            <v>13</v>
          </cell>
          <cell r="I17">
            <v>111.58</v>
          </cell>
          <cell r="J17">
            <v>15</v>
          </cell>
        </row>
        <row r="18">
          <cell r="C18" t="str">
            <v>GREGOIRE  Claudie</v>
          </cell>
          <cell r="D18" t="str">
            <v>U16</v>
          </cell>
          <cell r="E18">
            <v>57.14</v>
          </cell>
          <cell r="F18">
            <v>13</v>
          </cell>
          <cell r="G18">
            <v>54.63</v>
          </cell>
          <cell r="H18">
            <v>18</v>
          </cell>
          <cell r="I18">
            <v>111.77</v>
          </cell>
          <cell r="J18">
            <v>16</v>
          </cell>
        </row>
        <row r="19">
          <cell r="C19" t="str">
            <v>BURKE  Charlotte</v>
          </cell>
          <cell r="D19" t="str">
            <v>U16</v>
          </cell>
          <cell r="E19">
            <v>57.5</v>
          </cell>
          <cell r="F19">
            <v>16</v>
          </cell>
          <cell r="G19">
            <v>54.42</v>
          </cell>
          <cell r="H19">
            <v>16</v>
          </cell>
          <cell r="I19">
            <v>111.92</v>
          </cell>
          <cell r="J19">
            <v>17</v>
          </cell>
        </row>
        <row r="20">
          <cell r="C20" t="str">
            <v>HALL  Chloe</v>
          </cell>
          <cell r="D20" t="str">
            <v>U16</v>
          </cell>
          <cell r="E20">
            <v>59.32</v>
          </cell>
          <cell r="F20">
            <v>20</v>
          </cell>
          <cell r="G20">
            <v>56.13</v>
          </cell>
          <cell r="H20">
            <v>20</v>
          </cell>
          <cell r="I20">
            <v>115.45</v>
          </cell>
          <cell r="J20">
            <v>18</v>
          </cell>
        </row>
        <row r="21">
          <cell r="C21" t="str">
            <v>BOND  Lillian</v>
          </cell>
          <cell r="D21" t="str">
            <v>U16</v>
          </cell>
          <cell r="E21">
            <v>58.67</v>
          </cell>
          <cell r="F21">
            <v>19</v>
          </cell>
          <cell r="G21">
            <v>56.93</v>
          </cell>
          <cell r="H21">
            <v>21</v>
          </cell>
          <cell r="I21">
            <v>115.6</v>
          </cell>
          <cell r="J21">
            <v>19</v>
          </cell>
        </row>
        <row r="22">
          <cell r="C22" t="str">
            <v>ROCHELEAU  Chloe</v>
          </cell>
          <cell r="D22" t="str">
            <v>U16</v>
          </cell>
          <cell r="E22">
            <v>61.08</v>
          </cell>
          <cell r="F22">
            <v>21</v>
          </cell>
          <cell r="G22">
            <v>58.19</v>
          </cell>
          <cell r="H22">
            <v>22</v>
          </cell>
          <cell r="I22">
            <v>119.27</v>
          </cell>
          <cell r="J22">
            <v>20</v>
          </cell>
        </row>
        <row r="23">
          <cell r="C23" t="str">
            <v>BAZINET GILL  Celeste</v>
          </cell>
          <cell r="D23" t="str">
            <v>U16</v>
          </cell>
          <cell r="E23">
            <v>62.76</v>
          </cell>
          <cell r="F23">
            <v>22</v>
          </cell>
          <cell r="G23">
            <v>59.11</v>
          </cell>
          <cell r="H23">
            <v>24</v>
          </cell>
          <cell r="I23">
            <v>121.87</v>
          </cell>
          <cell r="J23">
            <v>21</v>
          </cell>
        </row>
        <row r="24">
          <cell r="C24" t="str">
            <v>TUCK  Madisyn</v>
          </cell>
          <cell r="D24" t="str">
            <v>U16</v>
          </cell>
          <cell r="E24">
            <v>62.82</v>
          </cell>
          <cell r="F24">
            <v>23</v>
          </cell>
          <cell r="G24">
            <v>59.24</v>
          </cell>
          <cell r="H24">
            <v>25</v>
          </cell>
          <cell r="I24">
            <v>122.06</v>
          </cell>
          <cell r="J24">
            <v>22</v>
          </cell>
        </row>
        <row r="25">
          <cell r="C25" t="str">
            <v>LACROIX  Emilie</v>
          </cell>
          <cell r="D25" t="str">
            <v>U16</v>
          </cell>
          <cell r="E25">
            <v>64.58</v>
          </cell>
          <cell r="F25">
            <v>25</v>
          </cell>
          <cell r="G25">
            <v>58.68</v>
          </cell>
          <cell r="H25">
            <v>23</v>
          </cell>
          <cell r="I25">
            <v>123.26</v>
          </cell>
          <cell r="J25">
            <v>23</v>
          </cell>
        </row>
        <row r="26">
          <cell r="C26" t="str">
            <v>GUY  Laura</v>
          </cell>
          <cell r="D26" t="str">
            <v>U16</v>
          </cell>
          <cell r="E26">
            <v>64.260000000000005</v>
          </cell>
          <cell r="F26">
            <v>24</v>
          </cell>
          <cell r="G26">
            <v>59.88</v>
          </cell>
          <cell r="H26">
            <v>26</v>
          </cell>
          <cell r="I26">
            <v>124.14</v>
          </cell>
          <cell r="J26">
            <v>24</v>
          </cell>
        </row>
        <row r="27">
          <cell r="C27" t="str">
            <v>SCHREIDER  Tess</v>
          </cell>
          <cell r="D27" t="str">
            <v>U16</v>
          </cell>
          <cell r="E27" t="str">
            <v>DNF</v>
          </cell>
          <cell r="G27">
            <v>54.47</v>
          </cell>
          <cell r="H27">
            <v>17</v>
          </cell>
        </row>
        <row r="28">
          <cell r="C28" t="str">
            <v>PARVANEH  Lilliane</v>
          </cell>
          <cell r="D28" t="str">
            <v>U16</v>
          </cell>
          <cell r="E28" t="str">
            <v>DNF</v>
          </cell>
          <cell r="G28">
            <v>55.6</v>
          </cell>
          <cell r="H28">
            <v>19</v>
          </cell>
        </row>
        <row r="29">
          <cell r="C29" t="str">
            <v>HERMAN  Riley</v>
          </cell>
          <cell r="D29" t="str">
            <v>U16</v>
          </cell>
          <cell r="E29">
            <v>57.59</v>
          </cell>
          <cell r="F29">
            <v>17</v>
          </cell>
          <cell r="G29" t="str">
            <v>DNF</v>
          </cell>
        </row>
        <row r="30">
          <cell r="C30" t="str">
            <v>GERFAUX  Emeline</v>
          </cell>
          <cell r="D30" t="str">
            <v>U16</v>
          </cell>
          <cell r="E30" t="str">
            <v>DNS</v>
          </cell>
          <cell r="G30" t="str">
            <v>DNS</v>
          </cell>
        </row>
        <row r="31">
          <cell r="C31" t="str">
            <v>VAIL  Hannah</v>
          </cell>
          <cell r="D31" t="str">
            <v>U16</v>
          </cell>
          <cell r="E31" t="str">
            <v>DNF</v>
          </cell>
          <cell r="G31" t="str">
            <v>DNS</v>
          </cell>
        </row>
      </sheetData>
      <sheetData sheetId="8">
        <row r="3">
          <cell r="C3" t="str">
            <v>CONRAD  Hayley</v>
          </cell>
          <cell r="D3">
            <v>2002</v>
          </cell>
          <cell r="E3">
            <v>50.02</v>
          </cell>
          <cell r="F3">
            <v>3</v>
          </cell>
          <cell r="G3">
            <v>57</v>
          </cell>
          <cell r="H3">
            <v>1</v>
          </cell>
          <cell r="I3">
            <v>107.02</v>
          </cell>
          <cell r="J3">
            <v>1</v>
          </cell>
        </row>
        <row r="4">
          <cell r="C4" t="str">
            <v>CARLAN GAZSI  Sydney</v>
          </cell>
          <cell r="D4">
            <v>2002</v>
          </cell>
          <cell r="E4">
            <v>50.39</v>
          </cell>
          <cell r="F4">
            <v>4</v>
          </cell>
          <cell r="G4">
            <v>57.18</v>
          </cell>
          <cell r="H4">
            <v>2</v>
          </cell>
          <cell r="I4">
            <v>107.57</v>
          </cell>
          <cell r="J4">
            <v>2</v>
          </cell>
        </row>
        <row r="5">
          <cell r="C5" t="str">
            <v>GILFILLAN  Kaia</v>
          </cell>
          <cell r="D5">
            <v>2003</v>
          </cell>
          <cell r="E5">
            <v>49.34</v>
          </cell>
          <cell r="F5">
            <v>1</v>
          </cell>
          <cell r="G5">
            <v>58.33</v>
          </cell>
          <cell r="H5">
            <v>6</v>
          </cell>
          <cell r="I5">
            <v>107.67</v>
          </cell>
          <cell r="J5">
            <v>3</v>
          </cell>
        </row>
        <row r="6">
          <cell r="C6" t="str">
            <v>MICHELIS  Julia</v>
          </cell>
          <cell r="D6">
            <v>2002</v>
          </cell>
          <cell r="E6">
            <v>50.43</v>
          </cell>
          <cell r="F6">
            <v>5</v>
          </cell>
          <cell r="G6">
            <v>57.67</v>
          </cell>
          <cell r="H6">
            <v>4</v>
          </cell>
          <cell r="I6">
            <v>108.1</v>
          </cell>
          <cell r="J6">
            <v>4</v>
          </cell>
        </row>
        <row r="7">
          <cell r="C7" t="str">
            <v>SCHREIDER  Tess</v>
          </cell>
          <cell r="D7">
            <v>2002</v>
          </cell>
          <cell r="E7">
            <v>50.87</v>
          </cell>
          <cell r="F7">
            <v>7</v>
          </cell>
          <cell r="G7">
            <v>57.81</v>
          </cell>
          <cell r="H7">
            <v>5</v>
          </cell>
          <cell r="I7">
            <v>108.68</v>
          </cell>
          <cell r="J7">
            <v>5</v>
          </cell>
        </row>
        <row r="8">
          <cell r="C8" t="str">
            <v>CARON  Jessie-Anne</v>
          </cell>
          <cell r="D8">
            <v>2002</v>
          </cell>
          <cell r="E8">
            <v>51.58</v>
          </cell>
          <cell r="F8">
            <v>9</v>
          </cell>
          <cell r="G8">
            <v>57.35</v>
          </cell>
          <cell r="H8">
            <v>3</v>
          </cell>
          <cell r="I8">
            <v>108.93</v>
          </cell>
          <cell r="J8">
            <v>6</v>
          </cell>
        </row>
        <row r="9">
          <cell r="C9" t="str">
            <v>MOFFATT  Noemie</v>
          </cell>
          <cell r="D9">
            <v>2002</v>
          </cell>
          <cell r="E9">
            <v>52.83</v>
          </cell>
          <cell r="F9">
            <v>11</v>
          </cell>
          <cell r="G9">
            <v>58.61</v>
          </cell>
          <cell r="H9">
            <v>7</v>
          </cell>
          <cell r="I9">
            <v>111.44</v>
          </cell>
          <cell r="J9">
            <v>7</v>
          </cell>
        </row>
        <row r="10">
          <cell r="C10" t="str">
            <v>POWERS  Natalie</v>
          </cell>
          <cell r="D10">
            <v>2002</v>
          </cell>
          <cell r="E10">
            <v>53.52</v>
          </cell>
          <cell r="F10">
            <v>15</v>
          </cell>
          <cell r="G10">
            <v>58.83</v>
          </cell>
          <cell r="H10">
            <v>8</v>
          </cell>
          <cell r="I10">
            <v>112.35</v>
          </cell>
          <cell r="J10">
            <v>8</v>
          </cell>
        </row>
        <row r="11">
          <cell r="C11" t="str">
            <v>BELLIVEAU  Stephanie</v>
          </cell>
          <cell r="D11">
            <v>2002</v>
          </cell>
          <cell r="E11">
            <v>52.88</v>
          </cell>
          <cell r="F11">
            <v>12</v>
          </cell>
          <cell r="G11">
            <v>60.09</v>
          </cell>
          <cell r="H11">
            <v>11</v>
          </cell>
          <cell r="I11">
            <v>112.97</v>
          </cell>
          <cell r="J11">
            <v>9</v>
          </cell>
        </row>
        <row r="12">
          <cell r="C12" t="str">
            <v>BURKE  Charlotte</v>
          </cell>
          <cell r="D12">
            <v>2003</v>
          </cell>
          <cell r="E12">
            <v>53.78</v>
          </cell>
          <cell r="F12">
            <v>17</v>
          </cell>
          <cell r="G12">
            <v>60.02</v>
          </cell>
          <cell r="H12">
            <v>10</v>
          </cell>
          <cell r="I12">
            <v>113.8</v>
          </cell>
          <cell r="J12">
            <v>10</v>
          </cell>
        </row>
        <row r="13">
          <cell r="C13" t="str">
            <v>SIMARD  Clodie-Anne</v>
          </cell>
          <cell r="D13">
            <v>2003</v>
          </cell>
          <cell r="E13">
            <v>53</v>
          </cell>
          <cell r="F13">
            <v>13</v>
          </cell>
          <cell r="G13">
            <v>61.08</v>
          </cell>
          <cell r="H13">
            <v>12</v>
          </cell>
          <cell r="I13">
            <v>114.08</v>
          </cell>
          <cell r="J13">
            <v>11</v>
          </cell>
        </row>
        <row r="14">
          <cell r="C14" t="str">
            <v>GREGOIRE  Claudie</v>
          </cell>
          <cell r="D14">
            <v>2002</v>
          </cell>
          <cell r="E14">
            <v>55.92</v>
          </cell>
          <cell r="F14">
            <v>18</v>
          </cell>
          <cell r="G14">
            <v>61.98</v>
          </cell>
          <cell r="H14">
            <v>13</v>
          </cell>
          <cell r="I14">
            <v>117.9</v>
          </cell>
          <cell r="J14">
            <v>12</v>
          </cell>
        </row>
        <row r="15">
          <cell r="C15" t="str">
            <v>PARVANEH  Lilliane</v>
          </cell>
          <cell r="D15">
            <v>2002</v>
          </cell>
          <cell r="E15">
            <v>56.28</v>
          </cell>
          <cell r="F15">
            <v>19</v>
          </cell>
          <cell r="G15">
            <v>65.040000000000006</v>
          </cell>
          <cell r="H15">
            <v>17</v>
          </cell>
          <cell r="I15">
            <v>121.32</v>
          </cell>
          <cell r="J15">
            <v>13</v>
          </cell>
        </row>
        <row r="16">
          <cell r="C16" t="str">
            <v>HERMAN  Riley</v>
          </cell>
          <cell r="D16">
            <v>2003</v>
          </cell>
          <cell r="E16">
            <v>57.54</v>
          </cell>
          <cell r="F16">
            <v>20</v>
          </cell>
          <cell r="G16">
            <v>64.099999999999994</v>
          </cell>
          <cell r="H16">
            <v>14</v>
          </cell>
          <cell r="I16">
            <v>121.64</v>
          </cell>
          <cell r="J16">
            <v>14</v>
          </cell>
        </row>
        <row r="17">
          <cell r="C17" t="str">
            <v>HALL  Chloe</v>
          </cell>
          <cell r="D17">
            <v>2002</v>
          </cell>
          <cell r="E17">
            <v>58.23</v>
          </cell>
          <cell r="F17">
            <v>21</v>
          </cell>
          <cell r="G17">
            <v>64.67</v>
          </cell>
          <cell r="H17">
            <v>15</v>
          </cell>
          <cell r="I17">
            <v>122.9</v>
          </cell>
          <cell r="J17">
            <v>15</v>
          </cell>
        </row>
        <row r="18">
          <cell r="C18" t="str">
            <v>STONeHAM  Bailey</v>
          </cell>
          <cell r="D18">
            <v>2003</v>
          </cell>
          <cell r="E18">
            <v>65.260000000000005</v>
          </cell>
          <cell r="F18">
            <v>27</v>
          </cell>
          <cell r="G18">
            <v>59.16</v>
          </cell>
          <cell r="H18">
            <v>9</v>
          </cell>
          <cell r="I18">
            <v>124.42</v>
          </cell>
          <cell r="J18">
            <v>16</v>
          </cell>
        </row>
        <row r="19">
          <cell r="C19" t="str">
            <v>ARMSTRONG  Reagan</v>
          </cell>
          <cell r="D19">
            <v>2003</v>
          </cell>
          <cell r="E19">
            <v>52.14</v>
          </cell>
          <cell r="F19">
            <v>10</v>
          </cell>
          <cell r="G19">
            <v>75.63</v>
          </cell>
          <cell r="H19">
            <v>24</v>
          </cell>
          <cell r="I19">
            <v>127.77</v>
          </cell>
          <cell r="J19">
            <v>17</v>
          </cell>
        </row>
        <row r="20">
          <cell r="C20" t="str">
            <v>GUY  Laura</v>
          </cell>
          <cell r="D20">
            <v>2003</v>
          </cell>
          <cell r="E20">
            <v>61.98</v>
          </cell>
          <cell r="F20">
            <v>23</v>
          </cell>
          <cell r="G20">
            <v>66.77</v>
          </cell>
          <cell r="H20">
            <v>18</v>
          </cell>
          <cell r="I20">
            <v>128.75</v>
          </cell>
          <cell r="J20">
            <v>18</v>
          </cell>
        </row>
        <row r="21">
          <cell r="C21" t="str">
            <v>BAZINET GILL  Celeste</v>
          </cell>
          <cell r="D21">
            <v>2003</v>
          </cell>
          <cell r="E21">
            <v>61.52</v>
          </cell>
          <cell r="F21">
            <v>22</v>
          </cell>
          <cell r="G21">
            <v>68.44</v>
          </cell>
          <cell r="H21">
            <v>20</v>
          </cell>
          <cell r="I21">
            <v>129.96</v>
          </cell>
          <cell r="J21">
            <v>19</v>
          </cell>
        </row>
        <row r="22">
          <cell r="C22" t="str">
            <v>LACROIX  Emilie</v>
          </cell>
          <cell r="D22">
            <v>2003</v>
          </cell>
          <cell r="E22">
            <v>62.25</v>
          </cell>
          <cell r="F22">
            <v>24</v>
          </cell>
          <cell r="G22">
            <v>68.099999999999994</v>
          </cell>
          <cell r="H22">
            <v>19</v>
          </cell>
          <cell r="I22">
            <v>130.35</v>
          </cell>
          <cell r="J22">
            <v>20</v>
          </cell>
        </row>
        <row r="23">
          <cell r="C23" t="str">
            <v>TUCK  Madisyn</v>
          </cell>
          <cell r="D23">
            <v>2002</v>
          </cell>
          <cell r="E23">
            <v>62.56</v>
          </cell>
          <cell r="F23">
            <v>25</v>
          </cell>
          <cell r="G23">
            <v>69.88</v>
          </cell>
          <cell r="H23">
            <v>22</v>
          </cell>
          <cell r="I23">
            <v>132.44</v>
          </cell>
          <cell r="J23">
            <v>21</v>
          </cell>
        </row>
        <row r="24">
          <cell r="C24" t="str">
            <v>ROCHELEAU  Chloe</v>
          </cell>
          <cell r="D24">
            <v>2003</v>
          </cell>
          <cell r="E24">
            <v>63.62</v>
          </cell>
          <cell r="F24">
            <v>26</v>
          </cell>
          <cell r="G24">
            <v>71.31</v>
          </cell>
          <cell r="H24">
            <v>23</v>
          </cell>
          <cell r="I24">
            <v>134.93</v>
          </cell>
          <cell r="J24">
            <v>22</v>
          </cell>
        </row>
        <row r="25">
          <cell r="C25" t="str">
            <v>FARAH  Ella</v>
          </cell>
          <cell r="D25">
            <v>2002</v>
          </cell>
          <cell r="E25">
            <v>49.93</v>
          </cell>
          <cell r="F25">
            <v>2</v>
          </cell>
          <cell r="G25" t="str">
            <v>DNF</v>
          </cell>
        </row>
        <row r="26">
          <cell r="C26" t="str">
            <v>HAMILTON  Gillian</v>
          </cell>
          <cell r="D26">
            <v>2003</v>
          </cell>
          <cell r="E26">
            <v>50.85</v>
          </cell>
          <cell r="F26">
            <v>6</v>
          </cell>
          <cell r="G26" t="str">
            <v>DNF</v>
          </cell>
        </row>
        <row r="27">
          <cell r="C27" t="str">
            <v>WATSON  Spencer</v>
          </cell>
          <cell r="D27">
            <v>2002</v>
          </cell>
          <cell r="E27">
            <v>51.32</v>
          </cell>
          <cell r="F27">
            <v>8</v>
          </cell>
          <cell r="G27" t="str">
            <v>DNF</v>
          </cell>
        </row>
        <row r="28">
          <cell r="C28" t="str">
            <v>VAIL  Hannah</v>
          </cell>
          <cell r="D28">
            <v>2003</v>
          </cell>
          <cell r="E28">
            <v>53.37</v>
          </cell>
          <cell r="F28">
            <v>14</v>
          </cell>
          <cell r="G28" t="str">
            <v>DNF</v>
          </cell>
        </row>
        <row r="29">
          <cell r="C29" t="str">
            <v>BERKERS  Martina</v>
          </cell>
          <cell r="D29">
            <v>2002</v>
          </cell>
          <cell r="E29">
            <v>53.52</v>
          </cell>
          <cell r="F29">
            <v>15</v>
          </cell>
          <cell r="G29" t="str">
            <v>DNF</v>
          </cell>
        </row>
        <row r="30">
          <cell r="C30" t="str">
            <v>WAGNER  Emma</v>
          </cell>
          <cell r="D30">
            <v>2003</v>
          </cell>
          <cell r="E30" t="str">
            <v>DNF</v>
          </cell>
          <cell r="G30" t="str">
            <v>DNF</v>
          </cell>
        </row>
        <row r="31">
          <cell r="C31" t="str">
            <v>BOEHM  Hannah</v>
          </cell>
          <cell r="D31">
            <v>2003</v>
          </cell>
          <cell r="E31" t="str">
            <v>DNF</v>
          </cell>
          <cell r="G31">
            <v>64.78</v>
          </cell>
          <cell r="H31">
            <v>16</v>
          </cell>
        </row>
      </sheetData>
      <sheetData sheetId="9"/>
      <sheetData sheetId="10">
        <row r="6">
          <cell r="A6">
            <v>0</v>
          </cell>
          <cell r="B6">
            <v>0</v>
          </cell>
        </row>
        <row r="7">
          <cell r="A7">
            <v>1</v>
          </cell>
          <cell r="B7">
            <v>500</v>
          </cell>
        </row>
        <row r="8">
          <cell r="A8">
            <v>2</v>
          </cell>
          <cell r="B8">
            <v>400</v>
          </cell>
        </row>
        <row r="9">
          <cell r="A9">
            <v>3</v>
          </cell>
          <cell r="B9">
            <v>300</v>
          </cell>
        </row>
        <row r="10">
          <cell r="A10">
            <v>4</v>
          </cell>
          <cell r="B10">
            <v>250</v>
          </cell>
        </row>
        <row r="11">
          <cell r="A11">
            <v>5</v>
          </cell>
          <cell r="B11">
            <v>225</v>
          </cell>
        </row>
        <row r="12">
          <cell r="A12">
            <v>6</v>
          </cell>
          <cell r="B12">
            <v>200</v>
          </cell>
        </row>
        <row r="13">
          <cell r="A13">
            <v>7</v>
          </cell>
          <cell r="B13">
            <v>180</v>
          </cell>
        </row>
        <row r="14">
          <cell r="A14">
            <v>8</v>
          </cell>
          <cell r="B14">
            <v>160</v>
          </cell>
        </row>
        <row r="15">
          <cell r="A15">
            <v>9</v>
          </cell>
          <cell r="B15">
            <v>145</v>
          </cell>
        </row>
        <row r="16">
          <cell r="A16">
            <v>10</v>
          </cell>
          <cell r="B16">
            <v>130</v>
          </cell>
        </row>
        <row r="17">
          <cell r="A17">
            <v>11</v>
          </cell>
          <cell r="B17">
            <v>120</v>
          </cell>
        </row>
        <row r="18">
          <cell r="A18">
            <v>12</v>
          </cell>
          <cell r="B18">
            <v>110</v>
          </cell>
        </row>
        <row r="19">
          <cell r="A19">
            <v>13</v>
          </cell>
          <cell r="B19">
            <v>100</v>
          </cell>
        </row>
        <row r="20">
          <cell r="A20">
            <v>14</v>
          </cell>
          <cell r="B20">
            <v>90</v>
          </cell>
        </row>
        <row r="21">
          <cell r="A21">
            <v>15</v>
          </cell>
          <cell r="B21">
            <v>80</v>
          </cell>
        </row>
        <row r="22">
          <cell r="A22">
            <v>16</v>
          </cell>
          <cell r="B22">
            <v>75</v>
          </cell>
        </row>
        <row r="23">
          <cell r="A23">
            <v>17</v>
          </cell>
          <cell r="B23">
            <v>70</v>
          </cell>
        </row>
        <row r="24">
          <cell r="A24">
            <v>18</v>
          </cell>
          <cell r="B24">
            <v>65</v>
          </cell>
        </row>
        <row r="25">
          <cell r="A25">
            <v>19</v>
          </cell>
          <cell r="B25">
            <v>60</v>
          </cell>
        </row>
        <row r="26">
          <cell r="A26">
            <v>20</v>
          </cell>
          <cell r="B26">
            <v>55</v>
          </cell>
        </row>
        <row r="27">
          <cell r="A27">
            <v>21</v>
          </cell>
          <cell r="B27">
            <v>51</v>
          </cell>
        </row>
        <row r="28">
          <cell r="A28">
            <v>22</v>
          </cell>
          <cell r="B28">
            <v>47</v>
          </cell>
        </row>
        <row r="29">
          <cell r="A29">
            <v>23</v>
          </cell>
          <cell r="B29">
            <v>44</v>
          </cell>
        </row>
        <row r="30">
          <cell r="A30">
            <v>24</v>
          </cell>
          <cell r="B30">
            <v>41</v>
          </cell>
        </row>
        <row r="31">
          <cell r="A31">
            <v>25</v>
          </cell>
          <cell r="B31">
            <v>38</v>
          </cell>
        </row>
        <row r="32">
          <cell r="A32">
            <v>26</v>
          </cell>
          <cell r="B32">
            <v>36</v>
          </cell>
        </row>
        <row r="33">
          <cell r="A33">
            <v>27</v>
          </cell>
          <cell r="B33">
            <v>34</v>
          </cell>
        </row>
        <row r="34">
          <cell r="A34">
            <v>28</v>
          </cell>
          <cell r="B34">
            <v>32</v>
          </cell>
        </row>
        <row r="35">
          <cell r="A35">
            <v>29</v>
          </cell>
          <cell r="B35">
            <v>31</v>
          </cell>
        </row>
        <row r="36">
          <cell r="A36">
            <v>30</v>
          </cell>
          <cell r="B36">
            <v>30</v>
          </cell>
        </row>
        <row r="37">
          <cell r="A37">
            <v>31</v>
          </cell>
          <cell r="B37">
            <v>29</v>
          </cell>
        </row>
        <row r="38">
          <cell r="A38">
            <v>32</v>
          </cell>
          <cell r="B38">
            <v>28</v>
          </cell>
        </row>
        <row r="39">
          <cell r="A39">
            <v>33</v>
          </cell>
          <cell r="B39">
            <v>27</v>
          </cell>
        </row>
        <row r="40">
          <cell r="A40">
            <v>34</v>
          </cell>
          <cell r="B40">
            <v>26</v>
          </cell>
        </row>
        <row r="41">
          <cell r="A41">
            <v>35</v>
          </cell>
          <cell r="B41">
            <v>25</v>
          </cell>
        </row>
        <row r="42">
          <cell r="A42">
            <v>36</v>
          </cell>
          <cell r="B42">
            <v>24</v>
          </cell>
        </row>
        <row r="43">
          <cell r="A43">
            <v>37</v>
          </cell>
          <cell r="B43">
            <v>23</v>
          </cell>
        </row>
        <row r="44">
          <cell r="A44">
            <v>38</v>
          </cell>
          <cell r="B44">
            <v>22</v>
          </cell>
        </row>
        <row r="45">
          <cell r="A45">
            <v>39</v>
          </cell>
          <cell r="B45">
            <v>21</v>
          </cell>
        </row>
        <row r="46">
          <cell r="A46">
            <v>40</v>
          </cell>
          <cell r="B46">
            <v>20</v>
          </cell>
        </row>
        <row r="47">
          <cell r="A47">
            <v>41</v>
          </cell>
          <cell r="B47">
            <v>19</v>
          </cell>
        </row>
        <row r="48">
          <cell r="A48">
            <v>42</v>
          </cell>
          <cell r="B48">
            <v>18</v>
          </cell>
        </row>
        <row r="49">
          <cell r="A49">
            <v>43</v>
          </cell>
          <cell r="B49">
            <v>17</v>
          </cell>
        </row>
        <row r="50">
          <cell r="A50">
            <v>44</v>
          </cell>
          <cell r="B50">
            <v>16</v>
          </cell>
        </row>
        <row r="51">
          <cell r="A51">
            <v>45</v>
          </cell>
          <cell r="B51">
            <v>15</v>
          </cell>
        </row>
        <row r="52">
          <cell r="A52">
            <v>46</v>
          </cell>
          <cell r="B52">
            <v>14</v>
          </cell>
        </row>
        <row r="53">
          <cell r="A53">
            <v>47</v>
          </cell>
          <cell r="B53">
            <v>13</v>
          </cell>
        </row>
        <row r="54">
          <cell r="A54">
            <v>48</v>
          </cell>
          <cell r="B54">
            <v>12</v>
          </cell>
        </row>
        <row r="55">
          <cell r="A55">
            <v>49</v>
          </cell>
          <cell r="B55">
            <v>11</v>
          </cell>
        </row>
        <row r="56">
          <cell r="A56">
            <v>50</v>
          </cell>
          <cell r="B56">
            <v>10</v>
          </cell>
        </row>
        <row r="57">
          <cell r="A57">
            <v>51</v>
          </cell>
          <cell r="B57">
            <v>9</v>
          </cell>
        </row>
        <row r="58">
          <cell r="A58">
            <v>52</v>
          </cell>
          <cell r="B58">
            <v>8</v>
          </cell>
        </row>
        <row r="59">
          <cell r="A59">
            <v>53</v>
          </cell>
          <cell r="B59">
            <v>7</v>
          </cell>
        </row>
        <row r="60">
          <cell r="A60">
            <v>54</v>
          </cell>
          <cell r="B60">
            <v>6</v>
          </cell>
        </row>
        <row r="61">
          <cell r="A61">
            <v>55</v>
          </cell>
          <cell r="B61">
            <v>5</v>
          </cell>
        </row>
        <row r="62">
          <cell r="A62">
            <v>56</v>
          </cell>
          <cell r="B62">
            <v>4</v>
          </cell>
        </row>
        <row r="63">
          <cell r="A63">
            <v>57</v>
          </cell>
          <cell r="B63">
            <v>3</v>
          </cell>
        </row>
        <row r="64">
          <cell r="A64">
            <v>58</v>
          </cell>
          <cell r="B64">
            <v>2</v>
          </cell>
        </row>
        <row r="65">
          <cell r="A65">
            <v>59</v>
          </cell>
          <cell r="B6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A766-2FD2-8346-ADD4-AF9ABF589C73}">
  <sheetPr>
    <tabColor rgb="FFC00000"/>
  </sheetPr>
  <dimension ref="A1:DZ99"/>
  <sheetViews>
    <sheetView showGridLines="0" showZeros="0" tabSelected="1" topLeftCell="B1" workbookViewId="0">
      <selection activeCell="B47" sqref="B47"/>
    </sheetView>
  </sheetViews>
  <sheetFormatPr baseColWidth="10" defaultColWidth="8.83203125" defaultRowHeight="13" x14ac:dyDescent="0.15"/>
  <cols>
    <col min="1" max="1" width="5.6640625" hidden="1" customWidth="1"/>
    <col min="2" max="2" width="5.6640625" customWidth="1"/>
    <col min="3" max="4" width="8.83203125" hidden="1" customWidth="1"/>
    <col min="5" max="5" width="28.5" customWidth="1"/>
    <col min="6" max="6" width="7.33203125" customWidth="1"/>
    <col min="7" max="7" width="10.83203125" style="95" customWidth="1"/>
    <col min="8" max="8" width="11" style="88" customWidth="1"/>
    <col min="9" max="9" width="11.6640625" style="88" hidden="1" customWidth="1"/>
    <col min="10" max="10" width="7.6640625" style="88" hidden="1" customWidth="1"/>
    <col min="11" max="16" width="11.5" style="90" hidden="1" customWidth="1"/>
    <col min="17" max="19" width="7.6640625" style="90" hidden="1" customWidth="1"/>
    <col min="20" max="33" width="11.5" style="90" hidden="1" customWidth="1"/>
    <col min="34" max="34" width="5.5" style="91" customWidth="1"/>
    <col min="35" max="35" width="4.5" style="91" customWidth="1"/>
    <col min="36" max="36" width="4.5" style="92" customWidth="1"/>
    <col min="37" max="37" width="5.5" style="91" customWidth="1"/>
    <col min="38" max="38" width="4.5" style="91" customWidth="1"/>
    <col min="39" max="39" width="4.5" style="94" customWidth="1"/>
    <col min="40" max="40" width="8" style="93" customWidth="1"/>
    <col min="41" max="41" width="4.5" style="93" customWidth="1"/>
    <col min="42" max="42" width="4.5" style="21" customWidth="1"/>
    <col min="43" max="43" width="1.6640625" customWidth="1"/>
    <col min="44" max="44" width="5.5" style="94" customWidth="1"/>
    <col min="45" max="45" width="4.5" style="94" customWidth="1"/>
    <col min="46" max="46" width="6.33203125" style="92" customWidth="1"/>
    <col min="47" max="47" width="6" style="94" customWidth="1"/>
    <col min="48" max="49" width="4.5" style="94" customWidth="1"/>
    <col min="50" max="50" width="6.5" style="93" customWidth="1"/>
    <col min="51" max="51" width="4.5" style="93" customWidth="1"/>
    <col min="52" max="52" width="4.5" style="21" customWidth="1"/>
    <col min="53" max="53" width="1.6640625" customWidth="1"/>
    <col min="54" max="54" width="6.1640625" hidden="1" customWidth="1"/>
    <col min="55" max="59" width="4.5" hidden="1" customWidth="1"/>
    <col min="60" max="60" width="7" hidden="1" customWidth="1"/>
    <col min="61" max="61" width="3.6640625" hidden="1" customWidth="1"/>
    <col min="62" max="62" width="4.5" hidden="1" customWidth="1"/>
    <col min="63" max="63" width="8.1640625" customWidth="1"/>
    <col min="64" max="64" width="7" customWidth="1"/>
    <col min="65" max="65" width="4.5" customWidth="1"/>
    <col min="66" max="66" width="1.6640625" customWidth="1"/>
    <col min="67" max="67" width="8.6640625" customWidth="1"/>
    <col min="68" max="69" width="4.5" customWidth="1"/>
    <col min="70" max="70" width="1.6640625" customWidth="1"/>
    <col min="71" max="71" width="5.5" customWidth="1"/>
    <col min="72" max="73" width="4.5" customWidth="1"/>
    <col min="74" max="74" width="5.5" customWidth="1"/>
    <col min="75" max="76" width="4.5" customWidth="1"/>
    <col min="77" max="77" width="6.5" customWidth="1"/>
    <col min="78" max="79" width="4.5" customWidth="1"/>
    <col min="80" max="80" width="1.6640625" customWidth="1"/>
    <col min="81" max="81" width="5.6640625" customWidth="1"/>
    <col min="82" max="83" width="4.5" customWidth="1"/>
    <col min="84" max="84" width="5.6640625" customWidth="1"/>
    <col min="85" max="86" width="4.5" customWidth="1"/>
    <col min="87" max="87" width="7" customWidth="1"/>
    <col min="88" max="90" width="4.5" customWidth="1"/>
    <col min="91" max="91" width="6.33203125" customWidth="1"/>
    <col min="92" max="92" width="4.5" customWidth="1"/>
    <col min="93" max="93" width="5.83203125" customWidth="1"/>
    <col min="94" max="94" width="4.83203125" customWidth="1"/>
    <col min="95" max="96" width="4.5" customWidth="1"/>
    <col min="97" max="97" width="6.5" customWidth="1"/>
    <col min="98" max="99" width="4.5" customWidth="1"/>
    <col min="100" max="100" width="1.83203125" customWidth="1"/>
    <col min="101" max="101" width="1.6640625" customWidth="1"/>
    <col min="102" max="102" width="6" customWidth="1"/>
    <col min="103" max="104" width="4.5" customWidth="1"/>
    <col min="105" max="105" width="6" customWidth="1"/>
    <col min="106" max="107" width="4.5" customWidth="1"/>
    <col min="108" max="108" width="6.33203125" customWidth="1"/>
    <col min="109" max="110" width="4.5" customWidth="1"/>
    <col min="111" max="111" width="1.6640625" customWidth="1"/>
    <col min="112" max="112" width="5.6640625" customWidth="1"/>
    <col min="113" max="114" width="4.5" customWidth="1"/>
    <col min="115" max="115" width="5.6640625" customWidth="1"/>
    <col min="116" max="117" width="4.5" customWidth="1"/>
    <col min="118" max="118" width="7" customWidth="1"/>
    <col min="119" max="120" width="4.5" customWidth="1"/>
    <col min="121" max="121" width="3.5" customWidth="1"/>
    <col min="122" max="122" width="5.6640625" customWidth="1"/>
    <col min="123" max="124" width="4.5" customWidth="1"/>
    <col min="125" max="125" width="5.6640625" customWidth="1"/>
    <col min="126" max="127" width="4.5" customWidth="1"/>
    <col min="128" max="128" width="7" customWidth="1"/>
    <col min="129" max="130" width="4.5" customWidth="1"/>
  </cols>
  <sheetData>
    <row r="1" spans="1:130" ht="18" x14ac:dyDescent="0.2">
      <c r="E1" s="1" t="s">
        <v>0</v>
      </c>
      <c r="F1" s="1"/>
      <c r="G1" s="2" t="s">
        <v>1</v>
      </c>
      <c r="H1" s="3"/>
      <c r="I1" s="4"/>
      <c r="J1" s="4"/>
      <c r="K1" s="5"/>
      <c r="L1" s="5"/>
      <c r="M1" s="5"/>
      <c r="N1" s="5"/>
      <c r="O1" s="5"/>
      <c r="P1" s="5"/>
      <c r="Q1" s="6"/>
      <c r="R1" s="6"/>
      <c r="S1" s="6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  <c r="AI1" s="7"/>
      <c r="AJ1" s="8"/>
      <c r="AK1" s="7"/>
      <c r="AL1" s="7"/>
      <c r="AM1" s="9"/>
      <c r="AN1" s="3"/>
      <c r="AO1" s="3"/>
      <c r="AP1" s="10"/>
      <c r="AQ1" s="11"/>
      <c r="AR1" s="9"/>
      <c r="AS1" s="9"/>
      <c r="AT1" s="8"/>
      <c r="AU1" s="9"/>
      <c r="AV1" s="9"/>
      <c r="AW1" s="9"/>
      <c r="AX1" s="3"/>
      <c r="AY1" s="3"/>
      <c r="AZ1" s="10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</row>
    <row r="2" spans="1:130" ht="18" x14ac:dyDescent="0.2">
      <c r="E2" s="12"/>
      <c r="F2" s="12"/>
      <c r="G2" s="13" t="s">
        <v>2</v>
      </c>
      <c r="H2" s="14"/>
      <c r="I2" s="15"/>
      <c r="J2" s="1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6"/>
      <c r="AI2" s="16"/>
      <c r="AJ2" s="17"/>
      <c r="AK2" s="16"/>
      <c r="AL2" s="7"/>
      <c r="AM2" s="9"/>
      <c r="AN2" s="3"/>
      <c r="AO2" s="3"/>
      <c r="AP2" s="10"/>
      <c r="AQ2" s="11"/>
      <c r="AR2" s="9"/>
      <c r="AS2" s="9"/>
      <c r="AT2" s="8"/>
      <c r="AU2" s="9"/>
      <c r="AV2" s="9"/>
      <c r="AW2" s="9"/>
      <c r="AX2" s="3"/>
      <c r="AY2" s="3"/>
      <c r="AZ2" s="10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</row>
    <row r="3" spans="1:130" ht="18" x14ac:dyDescent="0.2">
      <c r="E3" s="18" t="s">
        <v>3</v>
      </c>
      <c r="F3" s="18"/>
      <c r="G3" s="19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0"/>
      <c r="AQ3" s="11"/>
      <c r="AR3" s="20"/>
      <c r="AS3" s="20"/>
      <c r="AT3" s="17"/>
      <c r="AU3" s="20"/>
      <c r="AV3" s="20"/>
      <c r="AW3" s="20"/>
      <c r="AX3" s="3"/>
      <c r="AY3" s="3"/>
      <c r="AZ3" s="10"/>
      <c r="BA3" s="11"/>
      <c r="BB3" s="20"/>
      <c r="BC3" s="20"/>
      <c r="BD3" s="17"/>
      <c r="BE3" s="20"/>
      <c r="BF3" s="20"/>
      <c r="BG3" s="20"/>
      <c r="BH3" s="3"/>
      <c r="BI3" s="3"/>
      <c r="BJ3" s="10"/>
      <c r="BK3" s="11"/>
      <c r="BL3" s="11"/>
      <c r="BM3" s="11"/>
      <c r="BN3" s="11"/>
      <c r="BO3" s="11"/>
      <c r="BP3" s="11"/>
      <c r="BQ3" s="11"/>
      <c r="BR3" s="11"/>
      <c r="BS3" s="20"/>
      <c r="BT3" s="20"/>
      <c r="BU3" s="17"/>
      <c r="BV3" s="20"/>
      <c r="BW3" s="20"/>
      <c r="BX3" s="20"/>
      <c r="BY3" s="3"/>
      <c r="BZ3" s="3"/>
      <c r="CA3" s="10"/>
      <c r="CB3" s="10"/>
      <c r="CC3" s="20"/>
      <c r="CD3" s="20"/>
      <c r="CE3" s="17"/>
      <c r="CF3" s="20"/>
      <c r="CG3" s="20"/>
      <c r="CH3" s="20"/>
      <c r="CI3" s="3"/>
      <c r="CJ3" s="3"/>
      <c r="CK3" s="10"/>
      <c r="CL3" s="10"/>
      <c r="CM3" s="20"/>
      <c r="CN3" s="20"/>
      <c r="CO3" s="17"/>
      <c r="CP3" s="20"/>
      <c r="CQ3" s="20"/>
      <c r="CR3" s="20"/>
      <c r="CS3" s="3"/>
      <c r="CT3" s="3"/>
      <c r="CU3" s="10"/>
      <c r="CV3" s="11"/>
      <c r="CW3" s="11"/>
      <c r="CX3" s="20"/>
      <c r="CY3" s="20"/>
      <c r="CZ3" s="17"/>
      <c r="DA3" s="20"/>
      <c r="DB3" s="20"/>
      <c r="DC3" s="20"/>
      <c r="DD3" s="3"/>
      <c r="DE3" s="3"/>
      <c r="DF3" s="10"/>
      <c r="DG3" s="21"/>
      <c r="DH3" s="20"/>
      <c r="DI3" s="20"/>
      <c r="DJ3" s="17"/>
      <c r="DK3" s="20"/>
      <c r="DL3" s="20"/>
      <c r="DM3" s="20"/>
      <c r="DN3" s="3"/>
      <c r="DO3" s="3"/>
      <c r="DP3" s="10"/>
      <c r="DQ3" s="10"/>
      <c r="DR3" s="20"/>
      <c r="DS3" s="20"/>
      <c r="DT3" s="17"/>
      <c r="DU3" s="20"/>
      <c r="DV3" s="20"/>
      <c r="DW3" s="20"/>
      <c r="DX3" s="3"/>
      <c r="DY3" s="3"/>
      <c r="DZ3" s="10"/>
    </row>
    <row r="4" spans="1:130" x14ac:dyDescent="0.15">
      <c r="E4" s="22"/>
      <c r="F4" s="22"/>
      <c r="G4" s="23"/>
      <c r="H4" s="24"/>
      <c r="I4" s="24"/>
      <c r="J4" s="24"/>
      <c r="K4" s="24"/>
      <c r="L4" s="24"/>
      <c r="M4" s="24"/>
      <c r="N4" s="24"/>
      <c r="O4" s="24"/>
      <c r="P4" s="24"/>
      <c r="Q4" s="25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6" t="s">
        <v>5</v>
      </c>
      <c r="AI4" s="26"/>
      <c r="AJ4" s="26"/>
      <c r="AK4" s="26"/>
      <c r="AL4" s="26"/>
      <c r="AM4" s="26"/>
      <c r="AN4" s="26"/>
      <c r="AO4" s="26"/>
      <c r="AP4" s="26"/>
      <c r="AR4" s="26" t="s">
        <v>6</v>
      </c>
      <c r="AS4" s="26"/>
      <c r="AT4" s="26"/>
      <c r="AU4" s="26"/>
      <c r="AV4" s="26"/>
      <c r="AW4" s="26"/>
      <c r="AX4" s="26"/>
      <c r="AY4" s="26"/>
      <c r="AZ4" s="26"/>
      <c r="BB4" s="27" t="s">
        <v>7</v>
      </c>
      <c r="BC4" s="28"/>
      <c r="BD4" s="28"/>
      <c r="BE4" s="28"/>
      <c r="BF4" s="28"/>
      <c r="BG4" s="28"/>
      <c r="BH4" s="28"/>
      <c r="BI4" s="28"/>
      <c r="BJ4" s="28"/>
      <c r="BK4" s="29" t="s">
        <v>8</v>
      </c>
      <c r="BL4" s="29"/>
      <c r="BM4" s="29"/>
      <c r="BO4" s="29" t="s">
        <v>8</v>
      </c>
      <c r="BP4" s="29"/>
      <c r="BQ4" s="29"/>
      <c r="BS4" s="27" t="s">
        <v>9</v>
      </c>
      <c r="BT4" s="28"/>
      <c r="BU4" s="28"/>
      <c r="BV4" s="28"/>
      <c r="BW4" s="28"/>
      <c r="BX4" s="28"/>
      <c r="BY4" s="28"/>
      <c r="BZ4" s="28"/>
      <c r="CA4" s="28"/>
      <c r="CC4" s="27" t="s">
        <v>9</v>
      </c>
      <c r="CD4" s="28"/>
      <c r="CE4" s="28"/>
      <c r="CF4" s="28"/>
      <c r="CG4" s="28"/>
      <c r="CH4" s="28"/>
      <c r="CI4" s="28"/>
      <c r="CJ4" s="28"/>
      <c r="CK4" s="28"/>
      <c r="CL4" s="30"/>
      <c r="CM4" s="26" t="s">
        <v>10</v>
      </c>
      <c r="CN4" s="26"/>
      <c r="CO4" s="26"/>
      <c r="CP4" s="26"/>
      <c r="CQ4" s="26"/>
      <c r="CR4" s="26"/>
      <c r="CS4" s="26"/>
      <c r="CT4" s="26"/>
      <c r="CU4" s="26"/>
      <c r="CX4" s="31" t="s">
        <v>11</v>
      </c>
      <c r="CY4" s="32"/>
      <c r="CZ4" s="32"/>
      <c r="DA4" s="32"/>
      <c r="DB4" s="32"/>
      <c r="DC4" s="32"/>
      <c r="DD4" s="32"/>
      <c r="DE4" s="32"/>
      <c r="DF4" s="32"/>
      <c r="DH4" s="27" t="s">
        <v>12</v>
      </c>
      <c r="DI4" s="28"/>
      <c r="DJ4" s="28"/>
      <c r="DK4" s="28"/>
      <c r="DL4" s="28"/>
      <c r="DM4" s="28"/>
      <c r="DN4" s="28"/>
      <c r="DO4" s="28"/>
      <c r="DP4" s="28"/>
      <c r="DR4" s="27" t="s">
        <v>13</v>
      </c>
      <c r="DS4" s="28"/>
      <c r="DT4" s="28"/>
      <c r="DU4" s="28"/>
      <c r="DV4" s="28"/>
      <c r="DW4" s="28"/>
      <c r="DX4" s="28"/>
      <c r="DY4" s="28"/>
      <c r="DZ4" s="28"/>
    </row>
    <row r="5" spans="1:130" ht="11.25" customHeight="1" x14ac:dyDescent="0.15">
      <c r="B5" s="33" t="s">
        <v>14</v>
      </c>
      <c r="C5" s="34" t="s">
        <v>15</v>
      </c>
      <c r="D5" s="34" t="s">
        <v>16</v>
      </c>
      <c r="E5" s="35"/>
      <c r="F5" s="36"/>
      <c r="G5" s="37"/>
      <c r="H5" s="38" t="s">
        <v>14</v>
      </c>
      <c r="I5" s="38" t="s">
        <v>15</v>
      </c>
      <c r="J5" s="38"/>
      <c r="K5" s="39" t="s">
        <v>17</v>
      </c>
      <c r="L5" s="39"/>
      <c r="M5" s="39"/>
      <c r="N5" s="39" t="s">
        <v>18</v>
      </c>
      <c r="O5" s="39"/>
      <c r="P5" s="39"/>
      <c r="Q5" s="39"/>
      <c r="R5" s="39"/>
      <c r="S5" s="38"/>
      <c r="T5" s="40" t="s">
        <v>19</v>
      </c>
      <c r="U5" s="40"/>
      <c r="V5" s="40"/>
      <c r="W5" s="40"/>
      <c r="X5" s="40"/>
      <c r="Y5" s="40"/>
      <c r="Z5" s="41" t="s">
        <v>19</v>
      </c>
      <c r="AA5" s="41"/>
      <c r="AB5" s="41"/>
      <c r="AC5" s="41"/>
      <c r="AD5" s="41"/>
      <c r="AE5" s="41"/>
      <c r="AF5" s="41"/>
      <c r="AG5" s="41"/>
      <c r="AH5" s="42">
        <v>43120</v>
      </c>
      <c r="AI5" s="42"/>
      <c r="AJ5" s="42"/>
      <c r="AK5" s="42"/>
      <c r="AL5" s="42"/>
      <c r="AM5" s="42"/>
      <c r="AN5" s="42"/>
      <c r="AO5" s="42"/>
      <c r="AP5" s="42"/>
      <c r="AR5" s="43">
        <v>43121</v>
      </c>
      <c r="AS5" s="42"/>
      <c r="AT5" s="42"/>
      <c r="AU5" s="42"/>
      <c r="AV5" s="42"/>
      <c r="AW5" s="42"/>
      <c r="AX5" s="42"/>
      <c r="AY5" s="42"/>
      <c r="AZ5" s="42"/>
      <c r="BB5" s="27">
        <v>40229</v>
      </c>
      <c r="BC5" s="28"/>
      <c r="BD5" s="28"/>
      <c r="BE5" s="28"/>
      <c r="BF5" s="28"/>
      <c r="BG5" s="28"/>
      <c r="BH5" s="28"/>
      <c r="BI5" s="28"/>
      <c r="BJ5" s="44"/>
      <c r="BK5" s="29" t="s">
        <v>20</v>
      </c>
      <c r="BL5" s="29"/>
      <c r="BM5" s="29"/>
      <c r="BO5" s="29" t="s">
        <v>21</v>
      </c>
      <c r="BP5" s="29"/>
      <c r="BQ5" s="29"/>
      <c r="BS5" s="27" t="s">
        <v>20</v>
      </c>
      <c r="BT5" s="28"/>
      <c r="BU5" s="28"/>
      <c r="BV5" s="28"/>
      <c r="BW5" s="28"/>
      <c r="BX5" s="28"/>
      <c r="BY5" s="28"/>
      <c r="BZ5" s="28"/>
      <c r="CA5" s="28"/>
      <c r="CC5" s="27" t="s">
        <v>21</v>
      </c>
      <c r="CD5" s="28"/>
      <c r="CE5" s="28"/>
      <c r="CF5" s="28"/>
      <c r="CG5" s="28"/>
      <c r="CH5" s="28"/>
      <c r="CI5" s="28"/>
      <c r="CJ5" s="28"/>
      <c r="CK5" s="28"/>
      <c r="CL5" s="45"/>
      <c r="CM5" s="43">
        <v>43148</v>
      </c>
      <c r="CN5" s="42"/>
      <c r="CO5" s="42"/>
      <c r="CP5" s="42"/>
      <c r="CQ5" s="42"/>
      <c r="CR5" s="42"/>
      <c r="CS5" s="42"/>
      <c r="CT5" s="42"/>
      <c r="CU5" s="42"/>
      <c r="CX5" s="31">
        <v>43149</v>
      </c>
      <c r="CY5" s="32"/>
      <c r="CZ5" s="32"/>
      <c r="DA5" s="32"/>
      <c r="DB5" s="32"/>
      <c r="DC5" s="32"/>
      <c r="DD5" s="32"/>
      <c r="DE5" s="32"/>
      <c r="DF5" s="32"/>
      <c r="DH5" s="27">
        <v>43169</v>
      </c>
      <c r="DI5" s="28"/>
      <c r="DJ5" s="28"/>
      <c r="DK5" s="28"/>
      <c r="DL5" s="28"/>
      <c r="DM5" s="28"/>
      <c r="DN5" s="28"/>
      <c r="DO5" s="28"/>
      <c r="DP5" s="28"/>
      <c r="DR5" s="27">
        <v>43170</v>
      </c>
      <c r="DS5" s="28"/>
      <c r="DT5" s="28"/>
      <c r="DU5" s="28"/>
      <c r="DV5" s="28"/>
      <c r="DW5" s="28"/>
      <c r="DX5" s="28"/>
      <c r="DY5" s="28"/>
      <c r="DZ5" s="28"/>
    </row>
    <row r="6" spans="1:130" x14ac:dyDescent="0.15">
      <c r="A6" s="46" t="s">
        <v>22</v>
      </c>
      <c r="B6" s="46" t="s">
        <v>22</v>
      </c>
      <c r="C6" s="47"/>
      <c r="D6" s="47"/>
      <c r="E6" s="48" t="s">
        <v>23</v>
      </c>
      <c r="F6" s="48" t="s">
        <v>24</v>
      </c>
      <c r="G6" s="49" t="s">
        <v>25</v>
      </c>
      <c r="H6" s="50" t="s">
        <v>26</v>
      </c>
      <c r="I6" s="50"/>
      <c r="J6" s="50"/>
      <c r="K6" s="51" t="s">
        <v>27</v>
      </c>
      <c r="L6" s="51" t="s">
        <v>28</v>
      </c>
      <c r="M6" s="51" t="s">
        <v>29</v>
      </c>
      <c r="N6" s="51" t="s">
        <v>30</v>
      </c>
      <c r="O6" s="51" t="s">
        <v>31</v>
      </c>
      <c r="P6" s="51" t="s">
        <v>32</v>
      </c>
      <c r="Q6" s="51" t="s">
        <v>33</v>
      </c>
      <c r="R6" s="51" t="s">
        <v>34</v>
      </c>
      <c r="S6" s="50" t="s">
        <v>35</v>
      </c>
      <c r="T6" s="52" t="s">
        <v>36</v>
      </c>
      <c r="U6" s="52" t="s">
        <v>37</v>
      </c>
      <c r="V6" s="52" t="s">
        <v>38</v>
      </c>
      <c r="W6" s="52" t="s">
        <v>39</v>
      </c>
      <c r="X6" s="52" t="s">
        <v>40</v>
      </c>
      <c r="Y6" s="52" t="s">
        <v>41</v>
      </c>
      <c r="Z6" s="52" t="s">
        <v>42</v>
      </c>
      <c r="AA6" s="52" t="s">
        <v>43</v>
      </c>
      <c r="AB6" s="52" t="s">
        <v>44</v>
      </c>
      <c r="AC6" s="52" t="s">
        <v>45</v>
      </c>
      <c r="AD6" s="52" t="s">
        <v>46</v>
      </c>
      <c r="AE6" s="52" t="s">
        <v>47</v>
      </c>
      <c r="AF6" s="52" t="s">
        <v>48</v>
      </c>
      <c r="AG6" s="52" t="s">
        <v>48</v>
      </c>
      <c r="AH6" s="53" t="s">
        <v>49</v>
      </c>
      <c r="AI6" s="53"/>
      <c r="AJ6" s="54" t="s">
        <v>50</v>
      </c>
      <c r="AK6" s="55" t="s">
        <v>51</v>
      </c>
      <c r="AL6" s="53"/>
      <c r="AM6" s="54" t="s">
        <v>52</v>
      </c>
      <c r="AN6" s="55" t="s">
        <v>53</v>
      </c>
      <c r="AO6" s="53"/>
      <c r="AP6" s="56" t="s">
        <v>26</v>
      </c>
      <c r="AR6" s="55" t="s">
        <v>49</v>
      </c>
      <c r="AS6" s="53"/>
      <c r="AT6" s="56" t="s">
        <v>54</v>
      </c>
      <c r="AU6" s="55" t="s">
        <v>51</v>
      </c>
      <c r="AV6" s="53"/>
      <c r="AW6" s="56" t="s">
        <v>55</v>
      </c>
      <c r="AX6" s="55" t="s">
        <v>53</v>
      </c>
      <c r="AY6" s="53"/>
      <c r="AZ6" s="56" t="s">
        <v>26</v>
      </c>
      <c r="BB6" s="55" t="s">
        <v>49</v>
      </c>
      <c r="BC6" s="53"/>
      <c r="BD6" s="54" t="s">
        <v>56</v>
      </c>
      <c r="BE6" s="55" t="s">
        <v>51</v>
      </c>
      <c r="BF6" s="53"/>
      <c r="BG6" s="54" t="s">
        <v>57</v>
      </c>
      <c r="BH6" s="55" t="s">
        <v>53</v>
      </c>
      <c r="BI6" s="53"/>
      <c r="BJ6" s="56" t="s">
        <v>26</v>
      </c>
      <c r="BK6" s="55" t="s">
        <v>8</v>
      </c>
      <c r="BL6" s="53"/>
      <c r="BM6" s="56" t="s">
        <v>26</v>
      </c>
      <c r="BN6" s="57"/>
      <c r="BO6" s="55" t="s">
        <v>8</v>
      </c>
      <c r="BP6" s="53"/>
      <c r="BQ6" s="56" t="s">
        <v>26</v>
      </c>
      <c r="BS6" s="55" t="s">
        <v>58</v>
      </c>
      <c r="BT6" s="53"/>
      <c r="BU6" s="56" t="s">
        <v>59</v>
      </c>
      <c r="BV6" s="55" t="s">
        <v>60</v>
      </c>
      <c r="BW6" s="53"/>
      <c r="BX6" s="56" t="s">
        <v>61</v>
      </c>
      <c r="BY6" s="55" t="s">
        <v>53</v>
      </c>
      <c r="BZ6" s="53"/>
      <c r="CA6" s="56" t="s">
        <v>62</v>
      </c>
      <c r="CB6" s="57"/>
      <c r="CC6" s="55" t="s">
        <v>58</v>
      </c>
      <c r="CD6" s="53"/>
      <c r="CE6" s="54" t="s">
        <v>63</v>
      </c>
      <c r="CF6" s="55" t="s">
        <v>60</v>
      </c>
      <c r="CG6" s="53"/>
      <c r="CH6" s="54" t="s">
        <v>64</v>
      </c>
      <c r="CI6" s="55" t="s">
        <v>53</v>
      </c>
      <c r="CJ6" s="53"/>
      <c r="CK6" s="56" t="s">
        <v>26</v>
      </c>
      <c r="CL6" s="58"/>
      <c r="CM6" s="55" t="s">
        <v>49</v>
      </c>
      <c r="CN6" s="53"/>
      <c r="CO6" s="54" t="s">
        <v>56</v>
      </c>
      <c r="CP6" s="55" t="s">
        <v>51</v>
      </c>
      <c r="CQ6" s="53"/>
      <c r="CR6" s="54" t="s">
        <v>57</v>
      </c>
      <c r="CS6" s="55" t="s">
        <v>53</v>
      </c>
      <c r="CT6" s="53"/>
      <c r="CU6" s="56" t="s">
        <v>26</v>
      </c>
      <c r="CX6" s="55" t="s">
        <v>49</v>
      </c>
      <c r="CY6" s="53"/>
      <c r="CZ6" s="56" t="s">
        <v>65</v>
      </c>
      <c r="DA6" s="55" t="s">
        <v>51</v>
      </c>
      <c r="DB6" s="53"/>
      <c r="DC6" s="56" t="s">
        <v>66</v>
      </c>
      <c r="DD6" s="55" t="s">
        <v>53</v>
      </c>
      <c r="DE6" s="53"/>
      <c r="DF6" s="56" t="s">
        <v>26</v>
      </c>
      <c r="DG6" s="57"/>
      <c r="DH6" s="55" t="s">
        <v>67</v>
      </c>
      <c r="DI6" s="53"/>
      <c r="DJ6" s="54" t="s">
        <v>63</v>
      </c>
      <c r="DK6" s="55" t="s">
        <v>68</v>
      </c>
      <c r="DL6" s="53"/>
      <c r="DM6" s="54" t="s">
        <v>64</v>
      </c>
      <c r="DN6" s="55" t="s">
        <v>53</v>
      </c>
      <c r="DO6" s="53"/>
      <c r="DP6" s="56" t="s">
        <v>26</v>
      </c>
      <c r="DQ6" s="58"/>
      <c r="DR6" s="55" t="s">
        <v>67</v>
      </c>
      <c r="DS6" s="53"/>
      <c r="DT6" s="54" t="s">
        <v>63</v>
      </c>
      <c r="DU6" s="55" t="s">
        <v>68</v>
      </c>
      <c r="DV6" s="53"/>
      <c r="DW6" s="54" t="s">
        <v>64</v>
      </c>
      <c r="DX6" s="55" t="s">
        <v>53</v>
      </c>
      <c r="DY6" s="53"/>
      <c r="DZ6" s="56" t="s">
        <v>26</v>
      </c>
    </row>
    <row r="7" spans="1:130" x14ac:dyDescent="0.15">
      <c r="A7" s="59" t="e">
        <f>IF(#REF!=0,"",RANK(#REF!,#REF!,0))</f>
        <v>#REF!</v>
      </c>
      <c r="B7" s="59">
        <f t="shared" ref="B7:B51" si="0">IF(H7=0,"",RANK(H7,$H$7:$H$60,0))</f>
        <v>1</v>
      </c>
      <c r="C7" s="59">
        <f t="shared" ref="C7:C47" si="1">IF(I7=0,"",RANK(I7,$I$7:$I$60,0))</f>
        <v>1</v>
      </c>
      <c r="D7" s="59" t="str">
        <f t="shared" ref="D7:D47" si="2">IF(J7=0,"",RANK(J7,$J$7:$J$60,0))</f>
        <v/>
      </c>
      <c r="E7" t="s">
        <v>69</v>
      </c>
      <c r="F7" t="s">
        <v>70</v>
      </c>
      <c r="G7">
        <v>89392</v>
      </c>
      <c r="H7" s="60">
        <f t="shared" ref="H7:H57" si="3">S7+LARGE(K7:M7,1)+LARGE(K7:M7,2)+(LARGE(N7:P7,1)+LARGE(N7:P7,2)+LARGE(Q7:R7,1))</f>
        <v>3000</v>
      </c>
      <c r="I7" s="60">
        <f t="shared" ref="I7:I47" si="4">IF(OR(F7="FORTU",F7="CALAB"),0,LARGE(K7:R7,1)+LARGE(K7:R7,2)+LARGE(K7:R7,3)+LARGE(Z7:AG7,1)+LARGE(Z7:AG7,2)+LARGE(Z7:AG7,3)+LARGE(T7:Y7,1)+LARGE(T7:Y7,2)+S7)</f>
        <v>4500</v>
      </c>
      <c r="J7" s="60">
        <f t="shared" ref="J7:J57" si="5">IF(OR(F7="FORTU",F7="CALAB"),LARGE(Z7:AG7,1)+LARGE(Z7:AG7,2)+LARGE(Z7:AG7,3)+LARGE(Z7:AG7,4)+LARGE(N7:P7,1)+LARGE(T7:Y7,1)+LARGE(T7:Y7,2)+LARGE(T7:Y7,3)+LARGE(K7:M7,1)+S7,0)</f>
        <v>0</v>
      </c>
      <c r="K7" s="61">
        <f t="shared" ref="K7:K57" si="6">AP7</f>
        <v>500</v>
      </c>
      <c r="L7" s="61">
        <f t="shared" ref="L7:L57" si="7">DF7</f>
        <v>0</v>
      </c>
      <c r="M7" s="61">
        <f t="shared" ref="M7:M57" si="8">DZ7</f>
        <v>500</v>
      </c>
      <c r="N7" s="61">
        <f t="shared" ref="N7:N57" si="9">AZ7</f>
        <v>500</v>
      </c>
      <c r="O7" s="61">
        <f t="shared" ref="O7:O57" si="10">CU7</f>
        <v>500</v>
      </c>
      <c r="P7" s="61">
        <f t="shared" ref="P7:P57" si="11">DP7</f>
        <v>500</v>
      </c>
      <c r="Q7" s="61">
        <f t="shared" ref="Q7:Q57" si="12">CA7</f>
        <v>500</v>
      </c>
      <c r="R7" s="61">
        <f t="shared" ref="R7:R57" si="13">CK7</f>
        <v>500</v>
      </c>
      <c r="S7" s="61">
        <f t="shared" ref="S7:S57" si="14">MAX(BM7,BQ7)</f>
        <v>500</v>
      </c>
      <c r="T7" s="61">
        <f t="shared" ref="T7:T57" si="15">AJ7</f>
        <v>400</v>
      </c>
      <c r="U7" s="61">
        <f t="shared" ref="U7:U57" si="16">AM7</f>
        <v>500</v>
      </c>
      <c r="V7" s="61">
        <f t="shared" ref="V7:V57" si="17">+CZ7</f>
        <v>0</v>
      </c>
      <c r="W7" s="61">
        <f t="shared" ref="W7:W57" si="18">+DC7</f>
        <v>500</v>
      </c>
      <c r="X7" s="61">
        <f t="shared" ref="X7:X57" si="19">DT7</f>
        <v>500</v>
      </c>
      <c r="Y7" s="61">
        <f t="shared" ref="Y7:Y57" si="20">DW7</f>
        <v>500</v>
      </c>
      <c r="Z7" s="61">
        <f t="shared" ref="Z7:Z57" si="21">AT7</f>
        <v>400</v>
      </c>
      <c r="AA7" s="61">
        <f t="shared" ref="AA7:AA57" si="22">AW7</f>
        <v>500</v>
      </c>
      <c r="AB7" s="61">
        <f t="shared" ref="AB7:AB57" si="23">+CO7</f>
        <v>500</v>
      </c>
      <c r="AC7" s="61">
        <f t="shared" ref="AC7:AC57" si="24">+CR7</f>
        <v>500</v>
      </c>
      <c r="AD7" s="61">
        <f t="shared" ref="AD7:AD57" si="25">DJ7</f>
        <v>300</v>
      </c>
      <c r="AE7" s="61">
        <f t="shared" ref="AE7:AE57" si="26">DM7</f>
        <v>500</v>
      </c>
      <c r="AF7" s="62">
        <f t="shared" ref="AF7:AF57" si="27">BX7</f>
        <v>400</v>
      </c>
      <c r="AG7" s="62">
        <f t="shared" ref="AG7:AG57" si="28">CH7</f>
        <v>500</v>
      </c>
      <c r="AH7" s="63">
        <f t="shared" ref="AH7:AH38" si="29">+IF(ISNA(VLOOKUP($E7,Source_1,3,FALSE))=TRUE,"",VLOOKUP($E7,Source_1,3,FALSE))</f>
        <v>38.57</v>
      </c>
      <c r="AI7" s="64">
        <f t="shared" ref="AI7:AI38" si="30">+IF(ISNA(VLOOKUP($E7,Source_1,4,FALSE))=TRUE,,VLOOKUP($E7,Source_1,4,FALSE))</f>
        <v>2</v>
      </c>
      <c r="AJ7" s="65">
        <f t="shared" ref="AJ7:AJ38" si="31">+VLOOKUP(AI7,PTS,2)</f>
        <v>400</v>
      </c>
      <c r="AK7" s="63">
        <f t="shared" ref="AK7:AK38" si="32">+IF(ISNA(VLOOKUP($E7,Source_1,5,FALSE))=TRUE,"",VLOOKUP($E7,Source_1,5,FALSE))</f>
        <v>41.04</v>
      </c>
      <c r="AL7" s="64">
        <f t="shared" ref="AL7:AL38" si="33">+IF(ISNA(VLOOKUP($E7,Source_1,6,FALSE))=TRUE,,VLOOKUP($E7,Source_1,6,FALSE))</f>
        <v>1</v>
      </c>
      <c r="AM7" s="65">
        <f t="shared" ref="AM7:AM38" si="34">+VLOOKUP(AL7,PTS,2)</f>
        <v>500</v>
      </c>
      <c r="AN7" s="63">
        <f t="shared" ref="AN7:AN38" si="35">+IF(ISNA(VLOOKUP($E7,Source_1,7,FALSE))=TRUE,"",VLOOKUP($E7,Source_1,7,FALSE))</f>
        <v>79.61</v>
      </c>
      <c r="AO7" s="64">
        <f t="shared" ref="AO7:AO38" si="36">+IF(ISNA(VLOOKUP($E7,Source_1,8,FALSE))=TRUE,,VLOOKUP($E7,Source_1,8,FALSE))</f>
        <v>1</v>
      </c>
      <c r="AP7" s="66">
        <f t="shared" ref="AP7:AP38" si="37">+VLOOKUP(AO7,PTS,2)</f>
        <v>500</v>
      </c>
      <c r="AR7" s="63">
        <f t="shared" ref="AR7:AR38" si="38">+IF(ISNA(VLOOKUP($E7,SOURCE_2,3,FALSE))=TRUE,"",VLOOKUP($E7,SOURCE_2,3,FALSE))</f>
        <v>52.33</v>
      </c>
      <c r="AS7" s="64">
        <f t="shared" ref="AS7:AS38" si="39">+IF(ISNA(VLOOKUP($E7,SOURCE_2,4,FALSE))=TRUE,,VLOOKUP($E7,SOURCE_2,4,FALSE))</f>
        <v>2</v>
      </c>
      <c r="AT7" s="65">
        <f t="shared" ref="AT7:AT38" si="40">+VLOOKUP(AS7,PTS,2)</f>
        <v>400</v>
      </c>
      <c r="AU7" s="67">
        <f t="shared" ref="AU7:AU38" si="41">+IF(ISNA(VLOOKUP($E7,SOURCE_2,5,FALSE))=TRUE,"",VLOOKUP($E7,SOURCE_2,5,FALSE))</f>
        <v>50.83</v>
      </c>
      <c r="AV7" s="64">
        <f t="shared" ref="AV7:AV38" si="42">+IF(ISNA(VLOOKUP($E7,SOURCE_2,6,FALSE))=TRUE,,VLOOKUP($E7,SOURCE_2,6,FALSE))</f>
        <v>1</v>
      </c>
      <c r="AW7" s="65">
        <f t="shared" ref="AW7:AW38" si="43">+VLOOKUP(AV7,PTS,2)</f>
        <v>500</v>
      </c>
      <c r="AX7" s="68">
        <f t="shared" ref="AX7:AX38" si="44">+IF(ISNA(VLOOKUP($E7,SOURCE_2,7,FALSE))=TRUE,"",VLOOKUP($E7,SOURCE_2,7,FALSE))</f>
        <v>103.16</v>
      </c>
      <c r="AY7" s="64">
        <f t="shared" ref="AY7:AY38" si="45">+IF(ISNA(VLOOKUP($E7,SOURCE_2,8,FALSE))=TRUE,,VLOOKUP($E7,SOURCE_2,8,FALSE))</f>
        <v>1</v>
      </c>
      <c r="AZ7" s="66">
        <f t="shared" ref="AZ7:AZ38" si="46">+VLOOKUP(AY7,PTS,2)</f>
        <v>500</v>
      </c>
      <c r="BB7" s="63" t="str">
        <f t="shared" ref="BB7:BB38" si="47">+IF(ISNA(VLOOKUP($E7,SOURCE_9,3,FALSE))=TRUE,"",VLOOKUP($E7,SOURCE_9,3,FALSE))</f>
        <v/>
      </c>
      <c r="BC7" s="64">
        <f t="shared" ref="BC7:BC38" si="48">+IF(ISNA(VLOOKUP($E7,SOURCE_9,4,FALSE))=TRUE,,VLOOKUP($E7,SOURCE_9,4,FALSE))</f>
        <v>0</v>
      </c>
      <c r="BD7" s="65">
        <f t="shared" ref="BD7:BD38" si="49">+VLOOKUP(BC7,PTS,2)</f>
        <v>0</v>
      </c>
      <c r="BE7" s="67" t="str">
        <f t="shared" ref="BE7:BE38" si="50">+IF(ISNA(VLOOKUP($E7,SOURCE_9,5,FALSE))=TRUE,"",VLOOKUP($E7,SOURCE_9,5,FALSE))</f>
        <v/>
      </c>
      <c r="BF7" s="64">
        <f t="shared" ref="BF7:BF38" si="51">+IF(ISNA(VLOOKUP($E7,SOURCE_9,6,FALSE))=TRUE,,VLOOKUP($E7,SOURCE_9,6,FALSE))</f>
        <v>0</v>
      </c>
      <c r="BG7" s="65">
        <f t="shared" ref="BG7:BG38" si="52">+VLOOKUP(BF7,PTS,2)</f>
        <v>0</v>
      </c>
      <c r="BH7" s="68" t="str">
        <f t="shared" ref="BH7:BH38" si="53">+IF(ISNA(VLOOKUP($E7,SOURCE_9,7,FALSE))=TRUE,"",VLOOKUP($E7,SOURCE_9,7,FALSE))</f>
        <v/>
      </c>
      <c r="BI7" s="64">
        <f t="shared" ref="BI7:BI38" si="54">+IF(ISNA(VLOOKUP($E7,SOURCE_9,8,FALSE))=TRUE,,VLOOKUP($E7,SOURCE_9,8,FALSE))</f>
        <v>0</v>
      </c>
      <c r="BJ7" s="66">
        <f t="shared" ref="BJ7:BJ38" si="55">+VLOOKUP(BI7,PTS,2)</f>
        <v>0</v>
      </c>
      <c r="BK7" s="69">
        <f t="shared" ref="BK7:BK38" si="56">+IF(ISNA(VLOOKUP($E7,SOURCE_4,3,FALSE))=TRUE,"",VLOOKUP($E7,SOURCE_4,3,FALSE))</f>
        <v>49.96</v>
      </c>
      <c r="BL7" s="64">
        <f t="shared" ref="BL7:BL38" si="57">+IF(ISNA(VLOOKUP($E7,SOURCE_4,4,FALSE))=TRUE,,VLOOKUP($E7,SOURCE_4,4,FALSE))</f>
        <v>1</v>
      </c>
      <c r="BM7" s="65">
        <f t="shared" ref="BM7:BM38" si="58">+VLOOKUP(BL7,PTS,2)</f>
        <v>500</v>
      </c>
      <c r="BO7" s="63">
        <f t="shared" ref="BO7:BO38" si="59">+IF(ISNA(VLOOKUP($E7,SOURCE_5,5,FALSE))=TRUE,"",VLOOKUP($E7,SOURCE_5,3,FALSE))</f>
        <v>47</v>
      </c>
      <c r="BP7" s="64">
        <f t="shared" ref="BP7:BP38" si="60">+IF(ISNA(VLOOKUP($E7,SOURCE_5,4,FALSE))=TRUE,,VLOOKUP($E7,SOURCE_5,4,FALSE))</f>
        <v>1</v>
      </c>
      <c r="BQ7" s="65">
        <f t="shared" ref="BQ7:BQ38" si="61">+VLOOKUP(BP7,PTS,2)</f>
        <v>500</v>
      </c>
      <c r="BS7" s="69">
        <f t="shared" ref="BS7:BS38" si="62">+IF(ISNA(VLOOKUP($E7,SOURCE_4,3,FALSE))=TRUE,"",VLOOKUP($E7,SOURCE_4,3,FALSE))</f>
        <v>49.96</v>
      </c>
      <c r="BT7" s="64">
        <f t="shared" ref="BT7:BT38" si="63">+IF(ISNA(VLOOKUP($E7,SOURCE_4,4,FALSE))=TRUE,,VLOOKUP($E7,SOURCE_4,4,FALSE))</f>
        <v>1</v>
      </c>
      <c r="BU7" s="65">
        <f t="shared" ref="BU7:BU38" si="64">+VLOOKUP(BT7,PTS,2)</f>
        <v>500</v>
      </c>
      <c r="BV7" s="63">
        <f t="shared" ref="BV7:BV38" si="65">+IF(ISNA(VLOOKUP($E7,SOURCE_4,5,FALSE))=TRUE,"",VLOOKUP($E7,SOURCE_4,5,FALSE))</f>
        <v>33.04</v>
      </c>
      <c r="BW7" s="64">
        <f t="shared" ref="BW7:BW38" si="66">+IF(ISNA(VLOOKUP($E7,SOURCE_4,4,FALSE))=TRUE,,VLOOKUP($E7,SOURCE_4,6,FALSE))</f>
        <v>2</v>
      </c>
      <c r="BX7" s="65">
        <f t="shared" ref="BX7:BX38" si="67">+VLOOKUP(BW7,PTS,2)</f>
        <v>400</v>
      </c>
      <c r="BY7" s="63">
        <f t="shared" ref="BY7:BY38" si="68">+IF(ISNA(VLOOKUP($E7,SOURCE_4,5,FALSE))=TRUE,"",VLOOKUP($E7,SOURCE_4,7,FALSE))</f>
        <v>83</v>
      </c>
      <c r="BZ7" s="64">
        <f t="shared" ref="BZ7:BZ38" si="69">+IF(ISNA(VLOOKUP($E7,SOURCE_4,4,FALSE))=TRUE,,VLOOKUP($E7,SOURCE_4,8,FALSE))</f>
        <v>1</v>
      </c>
      <c r="CA7" s="65">
        <f t="shared" ref="CA7:CA38" si="70">+VLOOKUP(BZ7,PTS,2)</f>
        <v>500</v>
      </c>
      <c r="CC7" s="63">
        <f t="shared" ref="CC7:CC38" si="71">+IF(ISNA(VLOOKUP($E7,SOURCE_5,5,FALSE))=TRUE,"",VLOOKUP($E7,SOURCE_5,3,FALSE))</f>
        <v>47</v>
      </c>
      <c r="CD7" s="64">
        <f t="shared" ref="CD7:CD38" si="72">+IF(ISNA(VLOOKUP($E7,SOURCE_5,4,FALSE))=TRUE,,VLOOKUP($E7,SOURCE_5,4,FALSE))</f>
        <v>1</v>
      </c>
      <c r="CE7" s="65">
        <f t="shared" ref="CE7:CE38" si="73">+VLOOKUP(CD7,PTS,2)</f>
        <v>500</v>
      </c>
      <c r="CF7" s="63">
        <f t="shared" ref="CF7:CF38" si="74">+IF(ISNA(VLOOKUP($E7,SOURCE_5,5,FALSE))=TRUE,"",VLOOKUP($E7,SOURCE_5,5,FALSE))</f>
        <v>31.06</v>
      </c>
      <c r="CG7" s="64">
        <f t="shared" ref="CG7:CG38" si="75">+IF(ISNA(VLOOKUP($E7,SOURCE_5,4,FALSE))=TRUE,,VLOOKUP($E7,SOURCE_5,6,FALSE))</f>
        <v>1</v>
      </c>
      <c r="CH7" s="65">
        <f t="shared" ref="CH7:CH38" si="76">+VLOOKUP(CG7,PTS,2)</f>
        <v>500</v>
      </c>
      <c r="CI7" s="63">
        <f t="shared" ref="CI7:CI38" si="77">+IF(ISNA(VLOOKUP($E7,SOURCE_5,5,FALSE))=TRUE,"",VLOOKUP($E7,SOURCE_5,7,FALSE))</f>
        <v>78.06</v>
      </c>
      <c r="CJ7" s="64">
        <f t="shared" ref="CJ7:CJ38" si="78">+IF(ISNA(VLOOKUP($E7,SOURCE_5,4,FALSE))=TRUE,,VLOOKUP($E7,SOURCE_5,8,FALSE))</f>
        <v>1</v>
      </c>
      <c r="CK7" s="65">
        <f t="shared" ref="CK7:CK38" si="79">+VLOOKUP(CJ7,PTS,2)</f>
        <v>500</v>
      </c>
      <c r="CL7" s="70"/>
      <c r="CM7" s="63">
        <f t="shared" ref="CM7:CM38" si="80">+IF(ISNA(VLOOKUP($E7,SOURCE_6,3,FALSE))=TRUE,"",VLOOKUP($E7,SOURCE_6,3,FALSE))</f>
        <v>39.89</v>
      </c>
      <c r="CN7" s="64">
        <f t="shared" ref="CN7:CN38" si="81">+IF(ISNA(VLOOKUP($E7,SOURCE_6,4,FALSE))=TRUE,,VLOOKUP($E7,SOURCE_6,4,FALSE))</f>
        <v>1</v>
      </c>
      <c r="CO7" s="65">
        <f t="shared" ref="CO7:CO38" si="82">+VLOOKUP(CN7,PTS,2)</f>
        <v>500</v>
      </c>
      <c r="CP7" s="67">
        <f t="shared" ref="CP7:CP38" si="83">+IF(ISNA(VLOOKUP($E7,SOURCE_6,5,FALSE))=TRUE,"",VLOOKUP($E7,SOURCE_6,5,FALSE))</f>
        <v>41.13</v>
      </c>
      <c r="CQ7" s="64">
        <f t="shared" ref="CQ7:CQ38" si="84">+IF(ISNA(VLOOKUP($E7,SOURCE_6,6,FALSE))=TRUE,,VLOOKUP($E7,SOURCE_6,6,FALSE))</f>
        <v>1</v>
      </c>
      <c r="CR7" s="65">
        <f t="shared" ref="CR7:CR38" si="85">+VLOOKUP(CQ7,PTS,2)</f>
        <v>500</v>
      </c>
      <c r="CS7" s="68">
        <f t="shared" ref="CS7:CS38" si="86">+IF(ISNA(VLOOKUP($E7,SOURCE_6,7,FALSE))=TRUE,"",VLOOKUP($E7,SOURCE_6,7,FALSE))</f>
        <v>81.02</v>
      </c>
      <c r="CT7" s="64">
        <f t="shared" ref="CT7:CT38" si="87">+IF(ISNA(VLOOKUP($E7,SOURCE_6,8,FALSE))=TRUE,,VLOOKUP($E7,SOURCE_6,8,FALSE))</f>
        <v>1</v>
      </c>
      <c r="CU7" s="66">
        <f t="shared" ref="CU7:CU38" si="88">+VLOOKUP(CT7,PTS,2)</f>
        <v>500</v>
      </c>
      <c r="CX7" s="63" t="str">
        <f t="shared" ref="CX7:CX38" si="89">+IF(ISNA(VLOOKUP($E7,SOURCE_3,3,FALSE))=TRUE,"",VLOOKUP($E7,SOURCE_3,3,FALSE))</f>
        <v>DNF</v>
      </c>
      <c r="CY7" s="64">
        <f t="shared" ref="CY7:CY38" si="90">+IF(ISNA(VLOOKUP($E7,SOURCE_3,4,FALSE))=TRUE,,VLOOKUP($E7,SOURCE_3,4,FALSE))</f>
        <v>0</v>
      </c>
      <c r="CZ7" s="65">
        <f t="shared" ref="CZ7:CZ38" si="91">+VLOOKUP(CY7,PTS,2)</f>
        <v>0</v>
      </c>
      <c r="DA7" s="67">
        <f t="shared" ref="DA7:DA38" si="92">+IF(ISNA(VLOOKUP($E7,SOURCE_3,5,FALSE))=TRUE,"",VLOOKUP($E7,SOURCE_3,5,FALSE))</f>
        <v>37.869999999999997</v>
      </c>
      <c r="DB7" s="64">
        <f t="shared" ref="DB7:DB38" si="93">+IF(ISNA(VLOOKUP($E7,SOURCE_3,6,FALSE))=TRUE,,VLOOKUP($E7,SOURCE_3,6,FALSE))</f>
        <v>1</v>
      </c>
      <c r="DC7" s="65">
        <f t="shared" ref="DC7:DC38" si="94">+VLOOKUP(DB7,PTS,2)</f>
        <v>500</v>
      </c>
      <c r="DD7" s="68">
        <f t="shared" ref="DD7:DD38" si="95">+IF(ISNA(VLOOKUP($E7,SOURCE_3,7,FALSE))=TRUE,"",VLOOKUP($E7,SOURCE_3,7,FALSE))</f>
        <v>0</v>
      </c>
      <c r="DE7" s="64">
        <f t="shared" ref="DE7:DE38" si="96">+IF(ISNA(VLOOKUP($E7,SOURCE_3,8,FALSE))=TRUE,,VLOOKUP($E7,SOURCE_3,8,FALSE))</f>
        <v>0</v>
      </c>
      <c r="DF7" s="66">
        <f t="shared" ref="DF7:DF38" si="97">+VLOOKUP(DE7,PTS,2)</f>
        <v>0</v>
      </c>
      <c r="DH7" s="63">
        <f t="shared" ref="DH7:DH38" si="98">+IF(ISNA(VLOOKUP($E7,SOURCE_8,3,FALSE))=TRUE,"",VLOOKUP($E7,SOURCE_8,3,FALSE))</f>
        <v>50.02</v>
      </c>
      <c r="DI7" s="64">
        <f t="shared" ref="DI7:DI38" si="99">+IF(ISNA(VLOOKUP($E7,SOURCE_8,4,FALSE))=TRUE,,VLOOKUP($E7,SOURCE_8,4,FALSE))</f>
        <v>3</v>
      </c>
      <c r="DJ7" s="65">
        <f t="shared" ref="DJ7:DJ38" si="100">+VLOOKUP(DI7,PTS,2)</f>
        <v>300</v>
      </c>
      <c r="DK7" s="67">
        <f t="shared" ref="DK7:DK38" si="101">+IF(ISNA(VLOOKUP($E7,SOURCE_8,5,FALSE))=TRUE,"",VLOOKUP($E7,SOURCE_8,5,FALSE))</f>
        <v>57</v>
      </c>
      <c r="DL7" s="64">
        <f t="shared" ref="DL7:DL38" si="102">+IF(ISNA(VLOOKUP($E7,SOURCE_8,6,FALSE))=TRUE,,VLOOKUP($E7,SOURCE_8,6,FALSE))</f>
        <v>1</v>
      </c>
      <c r="DM7" s="65">
        <f t="shared" ref="DM7:DM38" si="103">+VLOOKUP(DL7,PTS,2)</f>
        <v>500</v>
      </c>
      <c r="DN7" s="68">
        <f t="shared" ref="DN7:DN38" si="104">+IF(ISNA(VLOOKUP($E7,SOURCE_8,7,FALSE))=TRUE,"",VLOOKUP($E7,SOURCE_8,7,FALSE))</f>
        <v>107.02</v>
      </c>
      <c r="DO7" s="64">
        <f t="shared" ref="DO7:DO38" si="105">+IF(ISNA(VLOOKUP($E7,SOURCE_8,8,FALSE))=TRUE,,VLOOKUP($E7,SOURCE_8,8,FALSE))</f>
        <v>1</v>
      </c>
      <c r="DP7" s="66">
        <f t="shared" ref="DP7:DP38" si="106">+VLOOKUP(DO7,PTS,2)</f>
        <v>500</v>
      </c>
      <c r="DQ7" s="57"/>
      <c r="DR7" s="63">
        <f t="shared" ref="DR7:DR38" si="107">+IF(ISNA(VLOOKUP($E7,SOURCE_7,3,FALSE))=TRUE,"",VLOOKUP($E7,SOURCE_7,3,FALSE))</f>
        <v>53.83</v>
      </c>
      <c r="DS7" s="64">
        <f t="shared" ref="DS7:DS38" si="108">+IF(ISNA(VLOOKUP($E7,SOURCE_7,4,FALSE))=TRUE,,VLOOKUP($E7,SOURCE_7,4,FALSE))</f>
        <v>1</v>
      </c>
      <c r="DT7" s="65">
        <f t="shared" ref="DT7:DT38" si="109">+VLOOKUP(DS7,PTS,2)</f>
        <v>500</v>
      </c>
      <c r="DU7" s="67">
        <f t="shared" ref="DU7:DU38" si="110">+IF(ISNA(VLOOKUP($E7,SOURCE_7,5,FALSE))=TRUE,"",VLOOKUP($E7,SOURCE_7,5,FALSE))</f>
        <v>50.51</v>
      </c>
      <c r="DV7" s="64">
        <f t="shared" ref="DV7:DV38" si="111">+IF(ISNA(VLOOKUP($E7,SOURCE_7,6,FALSE))=TRUE,,VLOOKUP($E7,SOURCE_7,6,FALSE))</f>
        <v>1</v>
      </c>
      <c r="DW7" s="65">
        <f t="shared" ref="DW7:DW38" si="112">+VLOOKUP(DV7,PTS,2)</f>
        <v>500</v>
      </c>
      <c r="DX7" s="68">
        <f t="shared" ref="DX7:DX38" si="113">+IF(ISNA(VLOOKUP($E7,SOURCE_7,7,FALSE))=TRUE,"",VLOOKUP($E7,SOURCE_7,7,FALSE))</f>
        <v>104.34</v>
      </c>
      <c r="DY7" s="64">
        <f t="shared" ref="DY7:DY38" si="114">+IF(ISNA(VLOOKUP($E7,SOURCE_7,8,FALSE))=TRUE,,VLOOKUP($E7,SOURCE_7,8,FALSE))</f>
        <v>1</v>
      </c>
      <c r="DZ7" s="66">
        <f t="shared" ref="DZ7:DZ38" si="115">+VLOOKUP(DY7,PTS,2)</f>
        <v>500</v>
      </c>
    </row>
    <row r="8" spans="1:130" x14ac:dyDescent="0.15">
      <c r="A8" s="59" t="e">
        <f>IF(#REF!=0,"",RANK(#REF!,#REF!,0))</f>
        <v>#REF!</v>
      </c>
      <c r="B8" s="59">
        <f t="shared" si="0"/>
        <v>2</v>
      </c>
      <c r="C8" s="59">
        <f t="shared" si="1"/>
        <v>2</v>
      </c>
      <c r="D8" s="59" t="str">
        <f t="shared" si="2"/>
        <v/>
      </c>
      <c r="E8" t="s">
        <v>71</v>
      </c>
      <c r="F8" t="s">
        <v>72</v>
      </c>
      <c r="G8">
        <v>93959</v>
      </c>
      <c r="H8" s="60">
        <f t="shared" si="3"/>
        <v>2050</v>
      </c>
      <c r="I8" s="60">
        <f t="shared" si="4"/>
        <v>3450</v>
      </c>
      <c r="J8" s="60">
        <f t="shared" si="5"/>
        <v>0</v>
      </c>
      <c r="K8" s="61">
        <f t="shared" si="6"/>
        <v>250</v>
      </c>
      <c r="L8" s="61">
        <f t="shared" si="7"/>
        <v>500</v>
      </c>
      <c r="M8" s="61">
        <f t="shared" si="8"/>
        <v>400</v>
      </c>
      <c r="N8" s="61">
        <f t="shared" si="9"/>
        <v>250</v>
      </c>
      <c r="O8" s="61">
        <f t="shared" si="10"/>
        <v>250</v>
      </c>
      <c r="P8" s="61">
        <f t="shared" si="11"/>
        <v>300</v>
      </c>
      <c r="Q8" s="61">
        <f t="shared" si="12"/>
        <v>250</v>
      </c>
      <c r="R8" s="61">
        <f t="shared" si="13"/>
        <v>300</v>
      </c>
      <c r="S8" s="61">
        <f t="shared" si="14"/>
        <v>300</v>
      </c>
      <c r="T8" s="61">
        <f t="shared" si="15"/>
        <v>200</v>
      </c>
      <c r="U8" s="61">
        <f t="shared" si="16"/>
        <v>300</v>
      </c>
      <c r="V8" s="61">
        <f t="shared" si="17"/>
        <v>500</v>
      </c>
      <c r="W8" s="61">
        <f t="shared" si="18"/>
        <v>400</v>
      </c>
      <c r="X8" s="61">
        <f t="shared" si="19"/>
        <v>400</v>
      </c>
      <c r="Y8" s="61">
        <f t="shared" si="20"/>
        <v>300</v>
      </c>
      <c r="Z8" s="61">
        <f t="shared" si="21"/>
        <v>180</v>
      </c>
      <c r="AA8" s="61">
        <f t="shared" si="22"/>
        <v>300</v>
      </c>
      <c r="AB8" s="61">
        <f t="shared" si="23"/>
        <v>225</v>
      </c>
      <c r="AC8" s="61">
        <f t="shared" si="24"/>
        <v>225</v>
      </c>
      <c r="AD8" s="61">
        <f t="shared" si="25"/>
        <v>500</v>
      </c>
      <c r="AE8" s="61">
        <f t="shared" si="26"/>
        <v>200</v>
      </c>
      <c r="AF8" s="62">
        <f t="shared" si="27"/>
        <v>250</v>
      </c>
      <c r="AG8" s="62">
        <f t="shared" si="28"/>
        <v>250</v>
      </c>
      <c r="AH8" s="63">
        <f t="shared" si="29"/>
        <v>40.119999999999997</v>
      </c>
      <c r="AI8" s="64">
        <f t="shared" si="30"/>
        <v>6</v>
      </c>
      <c r="AJ8" s="65">
        <f t="shared" si="31"/>
        <v>200</v>
      </c>
      <c r="AK8" s="63">
        <f t="shared" si="32"/>
        <v>42.55</v>
      </c>
      <c r="AL8" s="64">
        <f t="shared" si="33"/>
        <v>3</v>
      </c>
      <c r="AM8" s="65">
        <f t="shared" si="34"/>
        <v>300</v>
      </c>
      <c r="AN8" s="63">
        <f t="shared" si="35"/>
        <v>82.67</v>
      </c>
      <c r="AO8" s="64">
        <f t="shared" si="36"/>
        <v>4</v>
      </c>
      <c r="AP8" s="66">
        <f t="shared" si="37"/>
        <v>250</v>
      </c>
      <c r="AR8" s="63">
        <f t="shared" si="38"/>
        <v>55.15</v>
      </c>
      <c r="AS8" s="64">
        <f t="shared" si="39"/>
        <v>7</v>
      </c>
      <c r="AT8" s="65">
        <f t="shared" si="40"/>
        <v>180</v>
      </c>
      <c r="AU8" s="67">
        <f t="shared" si="41"/>
        <v>52.54</v>
      </c>
      <c r="AV8" s="64">
        <f t="shared" si="42"/>
        <v>3</v>
      </c>
      <c r="AW8" s="65">
        <f t="shared" si="43"/>
        <v>300</v>
      </c>
      <c r="AX8" s="68">
        <f t="shared" si="44"/>
        <v>107.69</v>
      </c>
      <c r="AY8" s="64">
        <f t="shared" si="45"/>
        <v>4</v>
      </c>
      <c r="AZ8" s="66">
        <f t="shared" si="46"/>
        <v>250</v>
      </c>
      <c r="BB8" s="63" t="str">
        <f t="shared" si="47"/>
        <v/>
      </c>
      <c r="BC8" s="64">
        <f t="shared" si="48"/>
        <v>0</v>
      </c>
      <c r="BD8" s="65">
        <f t="shared" si="49"/>
        <v>0</v>
      </c>
      <c r="BE8" s="67" t="str">
        <f t="shared" si="50"/>
        <v/>
      </c>
      <c r="BF8" s="64">
        <f t="shared" si="51"/>
        <v>0</v>
      </c>
      <c r="BG8" s="65">
        <f t="shared" si="52"/>
        <v>0</v>
      </c>
      <c r="BH8" s="68" t="str">
        <f t="shared" si="53"/>
        <v/>
      </c>
      <c r="BI8" s="64">
        <f t="shared" si="54"/>
        <v>0</v>
      </c>
      <c r="BJ8" s="66">
        <f t="shared" si="55"/>
        <v>0</v>
      </c>
      <c r="BK8" s="69">
        <f t="shared" si="56"/>
        <v>52.01</v>
      </c>
      <c r="BL8" s="64">
        <f t="shared" si="57"/>
        <v>3</v>
      </c>
      <c r="BM8" s="65">
        <f t="shared" si="58"/>
        <v>300</v>
      </c>
      <c r="BO8" s="63">
        <f t="shared" si="59"/>
        <v>49.02</v>
      </c>
      <c r="BP8" s="64">
        <f t="shared" si="60"/>
        <v>5</v>
      </c>
      <c r="BQ8" s="65">
        <f t="shared" si="61"/>
        <v>225</v>
      </c>
      <c r="BS8" s="69">
        <f t="shared" si="62"/>
        <v>52.01</v>
      </c>
      <c r="BT8" s="64">
        <f t="shared" si="63"/>
        <v>3</v>
      </c>
      <c r="BU8" s="65">
        <f t="shared" si="64"/>
        <v>300</v>
      </c>
      <c r="BV8" s="63">
        <f t="shared" si="65"/>
        <v>34.44</v>
      </c>
      <c r="BW8" s="64">
        <f t="shared" si="66"/>
        <v>4</v>
      </c>
      <c r="BX8" s="65">
        <f t="shared" si="67"/>
        <v>250</v>
      </c>
      <c r="BY8" s="63">
        <f t="shared" si="68"/>
        <v>86.45</v>
      </c>
      <c r="BZ8" s="64">
        <f t="shared" si="69"/>
        <v>4</v>
      </c>
      <c r="CA8" s="65">
        <f t="shared" si="70"/>
        <v>250</v>
      </c>
      <c r="CC8" s="63">
        <f t="shared" si="71"/>
        <v>49.02</v>
      </c>
      <c r="CD8" s="64">
        <f t="shared" si="72"/>
        <v>5</v>
      </c>
      <c r="CE8" s="65">
        <f t="shared" si="73"/>
        <v>225</v>
      </c>
      <c r="CF8" s="63">
        <f t="shared" si="74"/>
        <v>31.99</v>
      </c>
      <c r="CG8" s="64">
        <f t="shared" si="75"/>
        <v>4</v>
      </c>
      <c r="CH8" s="65">
        <f t="shared" si="76"/>
        <v>250</v>
      </c>
      <c r="CI8" s="63">
        <f t="shared" si="77"/>
        <v>81.010000000000005</v>
      </c>
      <c r="CJ8" s="64">
        <f t="shared" si="78"/>
        <v>3</v>
      </c>
      <c r="CK8" s="65">
        <f t="shared" si="79"/>
        <v>300</v>
      </c>
      <c r="CL8" s="70"/>
      <c r="CM8" s="63">
        <f t="shared" si="80"/>
        <v>42.4</v>
      </c>
      <c r="CN8" s="64">
        <f t="shared" si="81"/>
        <v>5</v>
      </c>
      <c r="CO8" s="65">
        <f t="shared" si="82"/>
        <v>225</v>
      </c>
      <c r="CP8" s="67">
        <f t="shared" si="83"/>
        <v>42.87</v>
      </c>
      <c r="CQ8" s="64">
        <f t="shared" si="84"/>
        <v>5</v>
      </c>
      <c r="CR8" s="65">
        <f t="shared" si="85"/>
        <v>225</v>
      </c>
      <c r="CS8" s="68">
        <f t="shared" si="86"/>
        <v>85.27</v>
      </c>
      <c r="CT8" s="64">
        <f t="shared" si="87"/>
        <v>4</v>
      </c>
      <c r="CU8" s="66">
        <f t="shared" si="88"/>
        <v>250</v>
      </c>
      <c r="CX8" s="63">
        <f t="shared" si="89"/>
        <v>39.07</v>
      </c>
      <c r="CY8" s="64">
        <f t="shared" si="90"/>
        <v>1</v>
      </c>
      <c r="CZ8" s="65">
        <f t="shared" si="91"/>
        <v>500</v>
      </c>
      <c r="DA8" s="67">
        <f t="shared" si="92"/>
        <v>38.07</v>
      </c>
      <c r="DB8" s="64">
        <f t="shared" si="93"/>
        <v>2</v>
      </c>
      <c r="DC8" s="65">
        <f t="shared" si="94"/>
        <v>400</v>
      </c>
      <c r="DD8" s="68">
        <f t="shared" si="95"/>
        <v>77.14</v>
      </c>
      <c r="DE8" s="64">
        <f t="shared" si="96"/>
        <v>1</v>
      </c>
      <c r="DF8" s="66">
        <f t="shared" si="97"/>
        <v>500</v>
      </c>
      <c r="DH8" s="63">
        <f t="shared" si="98"/>
        <v>49.34</v>
      </c>
      <c r="DI8" s="64">
        <f t="shared" si="99"/>
        <v>1</v>
      </c>
      <c r="DJ8" s="65">
        <f t="shared" si="100"/>
        <v>500</v>
      </c>
      <c r="DK8" s="67">
        <f t="shared" si="101"/>
        <v>58.33</v>
      </c>
      <c r="DL8" s="64">
        <f t="shared" si="102"/>
        <v>6</v>
      </c>
      <c r="DM8" s="65">
        <f t="shared" si="103"/>
        <v>200</v>
      </c>
      <c r="DN8" s="68">
        <f t="shared" si="104"/>
        <v>107.67</v>
      </c>
      <c r="DO8" s="64">
        <f t="shared" si="105"/>
        <v>3</v>
      </c>
      <c r="DP8" s="66">
        <f t="shared" si="106"/>
        <v>300</v>
      </c>
      <c r="DQ8" s="57"/>
      <c r="DR8" s="63">
        <f t="shared" si="107"/>
        <v>53.9</v>
      </c>
      <c r="DS8" s="64">
        <f t="shared" si="108"/>
        <v>2</v>
      </c>
      <c r="DT8" s="65">
        <f t="shared" si="109"/>
        <v>400</v>
      </c>
      <c r="DU8" s="67">
        <f t="shared" si="110"/>
        <v>51.45</v>
      </c>
      <c r="DV8" s="64">
        <f t="shared" si="111"/>
        <v>3</v>
      </c>
      <c r="DW8" s="65">
        <f t="shared" si="112"/>
        <v>300</v>
      </c>
      <c r="DX8" s="68">
        <f t="shared" si="113"/>
        <v>105.35</v>
      </c>
      <c r="DY8" s="64">
        <f t="shared" si="114"/>
        <v>2</v>
      </c>
      <c r="DZ8" s="66">
        <f t="shared" si="115"/>
        <v>400</v>
      </c>
    </row>
    <row r="9" spans="1:130" x14ac:dyDescent="0.15">
      <c r="A9" s="59" t="e">
        <f>IF(#REF!=0,"",RANK(#REF!,#REF!,0))</f>
        <v>#REF!</v>
      </c>
      <c r="B9" s="59">
        <f t="shared" si="0"/>
        <v>3</v>
      </c>
      <c r="C9" s="59" t="str">
        <f t="shared" si="1"/>
        <v/>
      </c>
      <c r="D9" s="59">
        <f t="shared" si="2"/>
        <v>1</v>
      </c>
      <c r="E9" t="s">
        <v>73</v>
      </c>
      <c r="F9" t="s">
        <v>74</v>
      </c>
      <c r="G9">
        <v>80540</v>
      </c>
      <c r="H9" s="60">
        <f t="shared" si="3"/>
        <v>2000</v>
      </c>
      <c r="I9" s="60">
        <f t="shared" si="4"/>
        <v>0</v>
      </c>
      <c r="J9" s="60">
        <f t="shared" si="5"/>
        <v>4000</v>
      </c>
      <c r="K9" s="61">
        <f t="shared" si="6"/>
        <v>400</v>
      </c>
      <c r="L9" s="61">
        <f t="shared" si="7"/>
        <v>400</v>
      </c>
      <c r="M9" s="61">
        <f t="shared" si="8"/>
        <v>0</v>
      </c>
      <c r="N9" s="61">
        <f t="shared" si="9"/>
        <v>0</v>
      </c>
      <c r="O9" s="61">
        <f t="shared" si="10"/>
        <v>400</v>
      </c>
      <c r="P9" s="61">
        <f t="shared" si="11"/>
        <v>0</v>
      </c>
      <c r="Q9" s="61">
        <f t="shared" si="12"/>
        <v>400</v>
      </c>
      <c r="R9" s="61">
        <f t="shared" si="13"/>
        <v>0</v>
      </c>
      <c r="S9" s="61">
        <f t="shared" si="14"/>
        <v>400</v>
      </c>
      <c r="T9" s="61">
        <f t="shared" si="15"/>
        <v>300</v>
      </c>
      <c r="U9" s="61">
        <f t="shared" si="16"/>
        <v>400</v>
      </c>
      <c r="V9" s="61">
        <f t="shared" si="17"/>
        <v>400</v>
      </c>
      <c r="W9" s="61">
        <f t="shared" si="18"/>
        <v>300</v>
      </c>
      <c r="X9" s="61">
        <f t="shared" si="19"/>
        <v>0</v>
      </c>
      <c r="Y9" s="61">
        <f t="shared" si="20"/>
        <v>0</v>
      </c>
      <c r="Z9" s="61">
        <f t="shared" si="21"/>
        <v>500</v>
      </c>
      <c r="AA9" s="61">
        <f t="shared" si="22"/>
        <v>0</v>
      </c>
      <c r="AB9" s="61">
        <f t="shared" si="23"/>
        <v>400</v>
      </c>
      <c r="AC9" s="61">
        <f t="shared" si="24"/>
        <v>300</v>
      </c>
      <c r="AD9" s="61">
        <f t="shared" si="25"/>
        <v>200</v>
      </c>
      <c r="AE9" s="61">
        <f t="shared" si="26"/>
        <v>0</v>
      </c>
      <c r="AF9" s="62">
        <f t="shared" si="27"/>
        <v>500</v>
      </c>
      <c r="AG9" s="62">
        <f t="shared" si="28"/>
        <v>0</v>
      </c>
      <c r="AH9" s="63">
        <f t="shared" si="29"/>
        <v>39.17</v>
      </c>
      <c r="AI9" s="64">
        <f t="shared" si="30"/>
        <v>3</v>
      </c>
      <c r="AJ9" s="65">
        <f t="shared" si="31"/>
        <v>300</v>
      </c>
      <c r="AK9" s="63">
        <f t="shared" si="32"/>
        <v>41.58</v>
      </c>
      <c r="AL9" s="64">
        <f t="shared" si="33"/>
        <v>2</v>
      </c>
      <c r="AM9" s="65">
        <f t="shared" si="34"/>
        <v>400</v>
      </c>
      <c r="AN9" s="63">
        <f t="shared" si="35"/>
        <v>80.75</v>
      </c>
      <c r="AO9" s="64">
        <f t="shared" si="36"/>
        <v>2</v>
      </c>
      <c r="AP9" s="66">
        <f t="shared" si="37"/>
        <v>400</v>
      </c>
      <c r="AR9" s="63">
        <f t="shared" si="38"/>
        <v>52.29</v>
      </c>
      <c r="AS9" s="64">
        <f t="shared" si="39"/>
        <v>1</v>
      </c>
      <c r="AT9" s="65">
        <f t="shared" si="40"/>
        <v>500</v>
      </c>
      <c r="AU9" s="67" t="str">
        <f t="shared" si="41"/>
        <v>DNF</v>
      </c>
      <c r="AV9" s="64">
        <f t="shared" si="42"/>
        <v>0</v>
      </c>
      <c r="AW9" s="65">
        <f t="shared" si="43"/>
        <v>0</v>
      </c>
      <c r="AX9" s="68">
        <f t="shared" si="44"/>
        <v>0</v>
      </c>
      <c r="AY9" s="64">
        <f t="shared" si="45"/>
        <v>0</v>
      </c>
      <c r="AZ9" s="66">
        <f t="shared" si="46"/>
        <v>0</v>
      </c>
      <c r="BB9" s="63" t="str">
        <f t="shared" si="47"/>
        <v/>
      </c>
      <c r="BC9" s="64">
        <f t="shared" si="48"/>
        <v>0</v>
      </c>
      <c r="BD9" s="65">
        <f t="shared" si="49"/>
        <v>0</v>
      </c>
      <c r="BE9" s="67" t="str">
        <f t="shared" si="50"/>
        <v/>
      </c>
      <c r="BF9" s="64">
        <f t="shared" si="51"/>
        <v>0</v>
      </c>
      <c r="BG9" s="65">
        <f t="shared" si="52"/>
        <v>0</v>
      </c>
      <c r="BH9" s="68" t="str">
        <f t="shared" si="53"/>
        <v/>
      </c>
      <c r="BI9" s="64">
        <f t="shared" si="54"/>
        <v>0</v>
      </c>
      <c r="BJ9" s="66">
        <f t="shared" si="55"/>
        <v>0</v>
      </c>
      <c r="BK9" s="69">
        <f t="shared" si="56"/>
        <v>52.23</v>
      </c>
      <c r="BL9" s="64">
        <f t="shared" si="57"/>
        <v>5</v>
      </c>
      <c r="BM9" s="65">
        <f t="shared" si="58"/>
        <v>225</v>
      </c>
      <c r="BO9" s="63">
        <f t="shared" si="59"/>
        <v>48.35</v>
      </c>
      <c r="BP9" s="64">
        <f t="shared" si="60"/>
        <v>2</v>
      </c>
      <c r="BQ9" s="65">
        <f t="shared" si="61"/>
        <v>400</v>
      </c>
      <c r="BS9" s="69">
        <f t="shared" si="62"/>
        <v>52.23</v>
      </c>
      <c r="BT9" s="64">
        <f t="shared" si="63"/>
        <v>5</v>
      </c>
      <c r="BU9" s="65">
        <f t="shared" si="64"/>
        <v>225</v>
      </c>
      <c r="BV9" s="63">
        <f t="shared" si="65"/>
        <v>32.270000000000003</v>
      </c>
      <c r="BW9" s="64">
        <f t="shared" si="66"/>
        <v>1</v>
      </c>
      <c r="BX9" s="65">
        <f t="shared" si="67"/>
        <v>500</v>
      </c>
      <c r="BY9" s="63">
        <f t="shared" si="68"/>
        <v>84.5</v>
      </c>
      <c r="BZ9" s="64">
        <f t="shared" si="69"/>
        <v>2</v>
      </c>
      <c r="CA9" s="65">
        <f t="shared" si="70"/>
        <v>400</v>
      </c>
      <c r="CC9" s="63">
        <f t="shared" si="71"/>
        <v>48.35</v>
      </c>
      <c r="CD9" s="64">
        <f t="shared" si="72"/>
        <v>2</v>
      </c>
      <c r="CE9" s="65">
        <f t="shared" si="73"/>
        <v>400</v>
      </c>
      <c r="CF9" s="63" t="str">
        <f t="shared" si="74"/>
        <v>DNF</v>
      </c>
      <c r="CG9" s="64">
        <f t="shared" si="75"/>
        <v>0</v>
      </c>
      <c r="CH9" s="65">
        <f t="shared" si="76"/>
        <v>0</v>
      </c>
      <c r="CI9" s="63">
        <f t="shared" si="77"/>
        <v>0</v>
      </c>
      <c r="CJ9" s="64">
        <f t="shared" si="78"/>
        <v>0</v>
      </c>
      <c r="CK9" s="65">
        <f t="shared" si="79"/>
        <v>0</v>
      </c>
      <c r="CL9" s="70"/>
      <c r="CM9" s="63">
        <f t="shared" si="80"/>
        <v>40.229999999999997</v>
      </c>
      <c r="CN9" s="64">
        <f t="shared" si="81"/>
        <v>2</v>
      </c>
      <c r="CO9" s="65">
        <f t="shared" si="82"/>
        <v>400</v>
      </c>
      <c r="CP9" s="67">
        <f t="shared" si="83"/>
        <v>42.39</v>
      </c>
      <c r="CQ9" s="64">
        <f t="shared" si="84"/>
        <v>3</v>
      </c>
      <c r="CR9" s="65">
        <f t="shared" si="85"/>
        <v>300</v>
      </c>
      <c r="CS9" s="68">
        <f t="shared" si="86"/>
        <v>82.62</v>
      </c>
      <c r="CT9" s="64">
        <f t="shared" si="87"/>
        <v>2</v>
      </c>
      <c r="CU9" s="66">
        <f t="shared" si="88"/>
        <v>400</v>
      </c>
      <c r="CX9" s="63">
        <f t="shared" si="89"/>
        <v>39.479999999999997</v>
      </c>
      <c r="CY9" s="64">
        <f t="shared" si="90"/>
        <v>2</v>
      </c>
      <c r="CZ9" s="65">
        <f t="shared" si="91"/>
        <v>400</v>
      </c>
      <c r="DA9" s="67">
        <f t="shared" si="92"/>
        <v>38.32</v>
      </c>
      <c r="DB9" s="64">
        <f t="shared" si="93"/>
        <v>3</v>
      </c>
      <c r="DC9" s="65">
        <f t="shared" si="94"/>
        <v>300</v>
      </c>
      <c r="DD9" s="68">
        <f t="shared" si="95"/>
        <v>77.8</v>
      </c>
      <c r="DE9" s="64">
        <f t="shared" si="96"/>
        <v>2</v>
      </c>
      <c r="DF9" s="66">
        <f t="shared" si="97"/>
        <v>400</v>
      </c>
      <c r="DH9" s="63">
        <f t="shared" si="98"/>
        <v>50.85</v>
      </c>
      <c r="DI9" s="64">
        <f t="shared" si="99"/>
        <v>6</v>
      </c>
      <c r="DJ9" s="65">
        <f t="shared" si="100"/>
        <v>200</v>
      </c>
      <c r="DK9" s="67" t="str">
        <f t="shared" si="101"/>
        <v>DNF</v>
      </c>
      <c r="DL9" s="64">
        <f t="shared" si="102"/>
        <v>0</v>
      </c>
      <c r="DM9" s="65">
        <f t="shared" si="103"/>
        <v>0</v>
      </c>
      <c r="DN9" s="68">
        <f t="shared" si="104"/>
        <v>0</v>
      </c>
      <c r="DO9" s="64">
        <f t="shared" si="105"/>
        <v>0</v>
      </c>
      <c r="DP9" s="66">
        <f t="shared" si="106"/>
        <v>0</v>
      </c>
      <c r="DQ9" s="57"/>
      <c r="DR9" s="63" t="str">
        <f t="shared" si="107"/>
        <v/>
      </c>
      <c r="DS9" s="64">
        <f t="shared" si="108"/>
        <v>0</v>
      </c>
      <c r="DT9" s="65">
        <f t="shared" si="109"/>
        <v>0</v>
      </c>
      <c r="DU9" s="67" t="str">
        <f t="shared" si="110"/>
        <v/>
      </c>
      <c r="DV9" s="64">
        <f t="shared" si="111"/>
        <v>0</v>
      </c>
      <c r="DW9" s="65">
        <f t="shared" si="112"/>
        <v>0</v>
      </c>
      <c r="DX9" s="68" t="str">
        <f t="shared" si="113"/>
        <v/>
      </c>
      <c r="DY9" s="64">
        <f t="shared" si="114"/>
        <v>0</v>
      </c>
      <c r="DZ9" s="66">
        <f t="shared" si="115"/>
        <v>0</v>
      </c>
    </row>
    <row r="10" spans="1:130" x14ac:dyDescent="0.15">
      <c r="A10" s="59" t="e">
        <f>IF(#REF!=0,"",RANK(#REF!,#REF!,0))</f>
        <v>#REF!</v>
      </c>
      <c r="B10" s="59">
        <f t="shared" si="0"/>
        <v>4</v>
      </c>
      <c r="C10" s="59">
        <f t="shared" si="1"/>
        <v>3</v>
      </c>
      <c r="D10" s="59" t="str">
        <f t="shared" si="2"/>
        <v/>
      </c>
      <c r="E10" t="s">
        <v>75</v>
      </c>
      <c r="F10" t="s">
        <v>72</v>
      </c>
      <c r="G10">
        <v>89327</v>
      </c>
      <c r="H10" s="60">
        <f t="shared" si="3"/>
        <v>1950</v>
      </c>
      <c r="I10" s="60">
        <f t="shared" si="4"/>
        <v>3150</v>
      </c>
      <c r="J10" s="60">
        <f t="shared" si="5"/>
        <v>0</v>
      </c>
      <c r="K10" s="61">
        <f t="shared" si="6"/>
        <v>200</v>
      </c>
      <c r="L10" s="61">
        <f t="shared" si="7"/>
        <v>300</v>
      </c>
      <c r="M10" s="61">
        <f t="shared" si="8"/>
        <v>300</v>
      </c>
      <c r="N10" s="61">
        <f t="shared" si="9"/>
        <v>0</v>
      </c>
      <c r="O10" s="61">
        <f t="shared" si="10"/>
        <v>300</v>
      </c>
      <c r="P10" s="61">
        <f t="shared" si="11"/>
        <v>400</v>
      </c>
      <c r="Q10" s="61">
        <f t="shared" si="12"/>
        <v>300</v>
      </c>
      <c r="R10" s="61">
        <f t="shared" si="13"/>
        <v>400</v>
      </c>
      <c r="S10" s="61">
        <f t="shared" si="14"/>
        <v>250</v>
      </c>
      <c r="T10" s="61">
        <f t="shared" si="15"/>
        <v>225</v>
      </c>
      <c r="U10" s="61">
        <f t="shared" si="16"/>
        <v>225</v>
      </c>
      <c r="V10" s="61">
        <f t="shared" si="17"/>
        <v>300</v>
      </c>
      <c r="W10" s="61">
        <f t="shared" si="18"/>
        <v>250</v>
      </c>
      <c r="X10" s="61">
        <f t="shared" si="19"/>
        <v>300</v>
      </c>
      <c r="Y10" s="61">
        <f t="shared" si="20"/>
        <v>400</v>
      </c>
      <c r="Z10" s="61">
        <f t="shared" si="21"/>
        <v>225</v>
      </c>
      <c r="AA10" s="61">
        <f t="shared" si="22"/>
        <v>0</v>
      </c>
      <c r="AB10" s="61">
        <f t="shared" si="23"/>
        <v>300</v>
      </c>
      <c r="AC10" s="61">
        <f t="shared" si="24"/>
        <v>250</v>
      </c>
      <c r="AD10" s="61">
        <f t="shared" si="25"/>
        <v>250</v>
      </c>
      <c r="AE10" s="61">
        <f t="shared" si="26"/>
        <v>400</v>
      </c>
      <c r="AF10" s="62">
        <f t="shared" si="27"/>
        <v>300</v>
      </c>
      <c r="AG10" s="62">
        <f t="shared" si="28"/>
        <v>400</v>
      </c>
      <c r="AH10" s="63">
        <f t="shared" si="29"/>
        <v>40.020000000000003</v>
      </c>
      <c r="AI10" s="64">
        <f t="shared" si="30"/>
        <v>5</v>
      </c>
      <c r="AJ10" s="65">
        <f t="shared" si="31"/>
        <v>225</v>
      </c>
      <c r="AK10" s="63">
        <f t="shared" si="32"/>
        <v>42.95</v>
      </c>
      <c r="AL10" s="64">
        <f t="shared" si="33"/>
        <v>5</v>
      </c>
      <c r="AM10" s="65">
        <f t="shared" si="34"/>
        <v>225</v>
      </c>
      <c r="AN10" s="63">
        <f t="shared" si="35"/>
        <v>82.97</v>
      </c>
      <c r="AO10" s="64">
        <f t="shared" si="36"/>
        <v>6</v>
      </c>
      <c r="AP10" s="66">
        <f t="shared" si="37"/>
        <v>200</v>
      </c>
      <c r="AR10" s="63">
        <f t="shared" si="38"/>
        <v>54.38</v>
      </c>
      <c r="AS10" s="64">
        <f t="shared" si="39"/>
        <v>5</v>
      </c>
      <c r="AT10" s="65">
        <f t="shared" si="40"/>
        <v>225</v>
      </c>
      <c r="AU10" s="67" t="str">
        <f t="shared" si="41"/>
        <v>DNF</v>
      </c>
      <c r="AV10" s="64">
        <f t="shared" si="42"/>
        <v>0</v>
      </c>
      <c r="AW10" s="65">
        <f t="shared" si="43"/>
        <v>0</v>
      </c>
      <c r="AX10" s="68">
        <f t="shared" si="44"/>
        <v>0</v>
      </c>
      <c r="AY10" s="64">
        <f t="shared" si="45"/>
        <v>0</v>
      </c>
      <c r="AZ10" s="66">
        <f t="shared" si="46"/>
        <v>0</v>
      </c>
      <c r="BB10" s="63" t="str">
        <f t="shared" si="47"/>
        <v/>
      </c>
      <c r="BC10" s="64">
        <f t="shared" si="48"/>
        <v>0</v>
      </c>
      <c r="BD10" s="65">
        <f t="shared" si="49"/>
        <v>0</v>
      </c>
      <c r="BE10" s="67" t="str">
        <f t="shared" si="50"/>
        <v/>
      </c>
      <c r="BF10" s="64">
        <f t="shared" si="51"/>
        <v>0</v>
      </c>
      <c r="BG10" s="65">
        <f t="shared" si="52"/>
        <v>0</v>
      </c>
      <c r="BH10" s="68" t="str">
        <f t="shared" si="53"/>
        <v/>
      </c>
      <c r="BI10" s="64">
        <f t="shared" si="54"/>
        <v>0</v>
      </c>
      <c r="BJ10" s="66">
        <f t="shared" si="55"/>
        <v>0</v>
      </c>
      <c r="BK10" s="69">
        <f t="shared" si="56"/>
        <v>52.29</v>
      </c>
      <c r="BL10" s="64">
        <f t="shared" si="57"/>
        <v>6</v>
      </c>
      <c r="BM10" s="65">
        <f t="shared" si="58"/>
        <v>200</v>
      </c>
      <c r="BO10" s="63">
        <f t="shared" si="59"/>
        <v>48.65</v>
      </c>
      <c r="BP10" s="64">
        <f t="shared" si="60"/>
        <v>4</v>
      </c>
      <c r="BQ10" s="65">
        <f t="shared" si="61"/>
        <v>250</v>
      </c>
      <c r="BS10" s="69">
        <f t="shared" si="62"/>
        <v>52.29</v>
      </c>
      <c r="BT10" s="64">
        <f t="shared" si="63"/>
        <v>6</v>
      </c>
      <c r="BU10" s="65">
        <f t="shared" si="64"/>
        <v>200</v>
      </c>
      <c r="BV10" s="63">
        <f t="shared" si="65"/>
        <v>34.08</v>
      </c>
      <c r="BW10" s="64">
        <f t="shared" si="66"/>
        <v>3</v>
      </c>
      <c r="BX10" s="65">
        <f t="shared" si="67"/>
        <v>300</v>
      </c>
      <c r="BY10" s="63">
        <f t="shared" si="68"/>
        <v>86.37</v>
      </c>
      <c r="BZ10" s="64">
        <f t="shared" si="69"/>
        <v>3</v>
      </c>
      <c r="CA10" s="65">
        <f t="shared" si="70"/>
        <v>300</v>
      </c>
      <c r="CC10" s="63">
        <f t="shared" si="71"/>
        <v>48.65</v>
      </c>
      <c r="CD10" s="64">
        <f t="shared" si="72"/>
        <v>4</v>
      </c>
      <c r="CE10" s="65">
        <f t="shared" si="73"/>
        <v>250</v>
      </c>
      <c r="CF10" s="63">
        <f t="shared" si="74"/>
        <v>31.37</v>
      </c>
      <c r="CG10" s="64">
        <f t="shared" si="75"/>
        <v>2</v>
      </c>
      <c r="CH10" s="65">
        <f t="shared" si="76"/>
        <v>400</v>
      </c>
      <c r="CI10" s="63">
        <f t="shared" si="77"/>
        <v>80.02</v>
      </c>
      <c r="CJ10" s="64">
        <f t="shared" si="78"/>
        <v>2</v>
      </c>
      <c r="CK10" s="65">
        <f t="shared" si="79"/>
        <v>400</v>
      </c>
      <c r="CL10" s="70"/>
      <c r="CM10" s="63">
        <f t="shared" si="80"/>
        <v>40.450000000000003</v>
      </c>
      <c r="CN10" s="64">
        <f t="shared" si="81"/>
        <v>3</v>
      </c>
      <c r="CO10" s="65">
        <f t="shared" si="82"/>
        <v>300</v>
      </c>
      <c r="CP10" s="67">
        <f t="shared" si="83"/>
        <v>42.81</v>
      </c>
      <c r="CQ10" s="64">
        <f t="shared" si="84"/>
        <v>4</v>
      </c>
      <c r="CR10" s="65">
        <f t="shared" si="85"/>
        <v>250</v>
      </c>
      <c r="CS10" s="68">
        <f t="shared" si="86"/>
        <v>83.26</v>
      </c>
      <c r="CT10" s="64">
        <f t="shared" si="87"/>
        <v>3</v>
      </c>
      <c r="CU10" s="66">
        <f t="shared" si="88"/>
        <v>300</v>
      </c>
      <c r="CX10" s="63">
        <f t="shared" si="89"/>
        <v>39.58</v>
      </c>
      <c r="CY10" s="64">
        <f t="shared" si="90"/>
        <v>3</v>
      </c>
      <c r="CZ10" s="65">
        <f t="shared" si="91"/>
        <v>300</v>
      </c>
      <c r="DA10" s="67">
        <f t="shared" si="92"/>
        <v>38.81</v>
      </c>
      <c r="DB10" s="64">
        <f t="shared" si="93"/>
        <v>4</v>
      </c>
      <c r="DC10" s="65">
        <f t="shared" si="94"/>
        <v>250</v>
      </c>
      <c r="DD10" s="68">
        <f t="shared" si="95"/>
        <v>78.39</v>
      </c>
      <c r="DE10" s="64">
        <f t="shared" si="96"/>
        <v>3</v>
      </c>
      <c r="DF10" s="66">
        <f t="shared" si="97"/>
        <v>300</v>
      </c>
      <c r="DH10" s="63">
        <f t="shared" si="98"/>
        <v>50.39</v>
      </c>
      <c r="DI10" s="64">
        <f t="shared" si="99"/>
        <v>4</v>
      </c>
      <c r="DJ10" s="65">
        <f t="shared" si="100"/>
        <v>250</v>
      </c>
      <c r="DK10" s="67">
        <f t="shared" si="101"/>
        <v>57.18</v>
      </c>
      <c r="DL10" s="64">
        <f t="shared" si="102"/>
        <v>2</v>
      </c>
      <c r="DM10" s="65">
        <f t="shared" si="103"/>
        <v>400</v>
      </c>
      <c r="DN10" s="68">
        <f t="shared" si="104"/>
        <v>107.57</v>
      </c>
      <c r="DO10" s="64">
        <f t="shared" si="105"/>
        <v>2</v>
      </c>
      <c r="DP10" s="66">
        <f t="shared" si="106"/>
        <v>400</v>
      </c>
      <c r="DQ10" s="57"/>
      <c r="DR10" s="63">
        <f t="shared" si="107"/>
        <v>54.69</v>
      </c>
      <c r="DS10" s="64">
        <f t="shared" si="108"/>
        <v>3</v>
      </c>
      <c r="DT10" s="65">
        <f t="shared" si="109"/>
        <v>300</v>
      </c>
      <c r="DU10" s="67">
        <f t="shared" si="110"/>
        <v>50.98</v>
      </c>
      <c r="DV10" s="64">
        <f t="shared" si="111"/>
        <v>2</v>
      </c>
      <c r="DW10" s="65">
        <f t="shared" si="112"/>
        <v>400</v>
      </c>
      <c r="DX10" s="68">
        <f t="shared" si="113"/>
        <v>105.67</v>
      </c>
      <c r="DY10" s="64">
        <f t="shared" si="114"/>
        <v>3</v>
      </c>
      <c r="DZ10" s="66">
        <f t="shared" si="115"/>
        <v>300</v>
      </c>
    </row>
    <row r="11" spans="1:130" x14ac:dyDescent="0.15">
      <c r="A11" s="59" t="e">
        <f>IF(#REF!=0,"",RANK(#REF!,#REF!,0))</f>
        <v>#REF!</v>
      </c>
      <c r="B11" s="59">
        <f t="shared" si="0"/>
        <v>5</v>
      </c>
      <c r="C11" s="59" t="str">
        <f t="shared" si="1"/>
        <v/>
      </c>
      <c r="D11" s="59">
        <f t="shared" si="2"/>
        <v>2</v>
      </c>
      <c r="E11" t="s">
        <v>76</v>
      </c>
      <c r="F11" t="s">
        <v>74</v>
      </c>
      <c r="G11">
        <v>80543</v>
      </c>
      <c r="H11" s="60">
        <f t="shared" si="3"/>
        <v>1475</v>
      </c>
      <c r="I11" s="60">
        <f t="shared" si="4"/>
        <v>0</v>
      </c>
      <c r="J11" s="60">
        <f t="shared" si="5"/>
        <v>2370</v>
      </c>
      <c r="K11" s="61">
        <f t="shared" si="6"/>
        <v>225</v>
      </c>
      <c r="L11" s="61">
        <f t="shared" si="7"/>
        <v>250</v>
      </c>
      <c r="M11" s="61">
        <f t="shared" si="8"/>
        <v>160</v>
      </c>
      <c r="N11" s="61">
        <f t="shared" si="9"/>
        <v>200</v>
      </c>
      <c r="O11" s="61">
        <f t="shared" si="10"/>
        <v>110</v>
      </c>
      <c r="P11" s="61">
        <f t="shared" si="11"/>
        <v>250</v>
      </c>
      <c r="Q11" s="61">
        <f t="shared" si="12"/>
        <v>225</v>
      </c>
      <c r="R11" s="61">
        <f t="shared" si="13"/>
        <v>250</v>
      </c>
      <c r="S11" s="61">
        <f t="shared" si="14"/>
        <v>300</v>
      </c>
      <c r="T11" s="61">
        <f t="shared" si="15"/>
        <v>250</v>
      </c>
      <c r="U11" s="61">
        <f t="shared" si="16"/>
        <v>145</v>
      </c>
      <c r="V11" s="61">
        <f t="shared" si="17"/>
        <v>225</v>
      </c>
      <c r="W11" s="61">
        <f t="shared" si="18"/>
        <v>225</v>
      </c>
      <c r="X11" s="61">
        <f t="shared" si="19"/>
        <v>145</v>
      </c>
      <c r="Y11" s="61">
        <f t="shared" si="20"/>
        <v>160</v>
      </c>
      <c r="Z11" s="61">
        <f t="shared" si="21"/>
        <v>100</v>
      </c>
      <c r="AA11" s="61">
        <f t="shared" si="22"/>
        <v>250</v>
      </c>
      <c r="AB11" s="61">
        <f t="shared" si="23"/>
        <v>100</v>
      </c>
      <c r="AC11" s="61">
        <f t="shared" si="24"/>
        <v>130</v>
      </c>
      <c r="AD11" s="61">
        <f t="shared" si="25"/>
        <v>225</v>
      </c>
      <c r="AE11" s="61">
        <f t="shared" si="26"/>
        <v>250</v>
      </c>
      <c r="AF11" s="62">
        <f t="shared" si="27"/>
        <v>130</v>
      </c>
      <c r="AG11" s="62">
        <f t="shared" si="28"/>
        <v>145</v>
      </c>
      <c r="AH11" s="63">
        <f t="shared" si="29"/>
        <v>39.5</v>
      </c>
      <c r="AI11" s="64">
        <f t="shared" si="30"/>
        <v>4</v>
      </c>
      <c r="AJ11" s="65">
        <f t="shared" si="31"/>
        <v>250</v>
      </c>
      <c r="AK11" s="63">
        <f t="shared" si="32"/>
        <v>43.26</v>
      </c>
      <c r="AL11" s="64">
        <f t="shared" si="33"/>
        <v>9</v>
      </c>
      <c r="AM11" s="65">
        <f t="shared" si="34"/>
        <v>145</v>
      </c>
      <c r="AN11" s="63">
        <f t="shared" si="35"/>
        <v>82.76</v>
      </c>
      <c r="AO11" s="64">
        <f t="shared" si="36"/>
        <v>5</v>
      </c>
      <c r="AP11" s="66">
        <f t="shared" si="37"/>
        <v>225</v>
      </c>
      <c r="AR11" s="63">
        <f t="shared" si="38"/>
        <v>58.55</v>
      </c>
      <c r="AS11" s="64">
        <f t="shared" si="39"/>
        <v>13</v>
      </c>
      <c r="AT11" s="65">
        <f t="shared" si="40"/>
        <v>100</v>
      </c>
      <c r="AU11" s="67">
        <f t="shared" si="41"/>
        <v>53.66</v>
      </c>
      <c r="AV11" s="64">
        <f t="shared" si="42"/>
        <v>4</v>
      </c>
      <c r="AW11" s="65">
        <f t="shared" si="43"/>
        <v>250</v>
      </c>
      <c r="AX11" s="68">
        <f t="shared" si="44"/>
        <v>112.21</v>
      </c>
      <c r="AY11" s="64">
        <f t="shared" si="45"/>
        <v>6</v>
      </c>
      <c r="AZ11" s="66">
        <f t="shared" si="46"/>
        <v>200</v>
      </c>
      <c r="BB11" s="63" t="str">
        <f t="shared" si="47"/>
        <v/>
      </c>
      <c r="BC11" s="64">
        <f t="shared" si="48"/>
        <v>0</v>
      </c>
      <c r="BD11" s="65">
        <f t="shared" si="49"/>
        <v>0</v>
      </c>
      <c r="BE11" s="67" t="str">
        <f t="shared" si="50"/>
        <v/>
      </c>
      <c r="BF11" s="64">
        <f t="shared" si="51"/>
        <v>0</v>
      </c>
      <c r="BG11" s="65">
        <f t="shared" si="52"/>
        <v>0</v>
      </c>
      <c r="BH11" s="68" t="str">
        <f t="shared" si="53"/>
        <v/>
      </c>
      <c r="BI11" s="64">
        <f t="shared" si="54"/>
        <v>0</v>
      </c>
      <c r="BJ11" s="66">
        <f t="shared" si="55"/>
        <v>0</v>
      </c>
      <c r="BK11" s="69">
        <f t="shared" si="56"/>
        <v>52.09</v>
      </c>
      <c r="BL11" s="64">
        <f t="shared" si="57"/>
        <v>4</v>
      </c>
      <c r="BM11" s="65">
        <f t="shared" si="58"/>
        <v>250</v>
      </c>
      <c r="BO11" s="63">
        <f t="shared" si="59"/>
        <v>48.45</v>
      </c>
      <c r="BP11" s="64">
        <f t="shared" si="60"/>
        <v>3</v>
      </c>
      <c r="BQ11" s="65">
        <f t="shared" si="61"/>
        <v>300</v>
      </c>
      <c r="BS11" s="69">
        <f t="shared" si="62"/>
        <v>52.09</v>
      </c>
      <c r="BT11" s="64">
        <f t="shared" si="63"/>
        <v>4</v>
      </c>
      <c r="BU11" s="65">
        <f t="shared" si="64"/>
        <v>250</v>
      </c>
      <c r="BV11" s="63">
        <f t="shared" si="65"/>
        <v>36.020000000000003</v>
      </c>
      <c r="BW11" s="64">
        <f t="shared" si="66"/>
        <v>10</v>
      </c>
      <c r="BX11" s="65">
        <f t="shared" si="67"/>
        <v>130</v>
      </c>
      <c r="BY11" s="63">
        <f t="shared" si="68"/>
        <v>88.11</v>
      </c>
      <c r="BZ11" s="64">
        <f t="shared" si="69"/>
        <v>5</v>
      </c>
      <c r="CA11" s="65">
        <f t="shared" si="70"/>
        <v>225</v>
      </c>
      <c r="CC11" s="63">
        <f t="shared" si="71"/>
        <v>48.45</v>
      </c>
      <c r="CD11" s="64">
        <f t="shared" si="72"/>
        <v>3</v>
      </c>
      <c r="CE11" s="65">
        <f t="shared" si="73"/>
        <v>300</v>
      </c>
      <c r="CF11" s="63">
        <f t="shared" si="74"/>
        <v>33.119999999999997</v>
      </c>
      <c r="CG11" s="64">
        <f t="shared" si="75"/>
        <v>9</v>
      </c>
      <c r="CH11" s="65">
        <f t="shared" si="76"/>
        <v>145</v>
      </c>
      <c r="CI11" s="63">
        <f t="shared" si="77"/>
        <v>81.569999999999993</v>
      </c>
      <c r="CJ11" s="64">
        <f t="shared" si="78"/>
        <v>4</v>
      </c>
      <c r="CK11" s="65">
        <f t="shared" si="79"/>
        <v>250</v>
      </c>
      <c r="CL11" s="70"/>
      <c r="CM11" s="63">
        <f t="shared" si="80"/>
        <v>44.18</v>
      </c>
      <c r="CN11" s="64">
        <f t="shared" si="81"/>
        <v>13</v>
      </c>
      <c r="CO11" s="65">
        <f t="shared" si="82"/>
        <v>100</v>
      </c>
      <c r="CP11" s="67">
        <f t="shared" si="83"/>
        <v>44.53</v>
      </c>
      <c r="CQ11" s="64">
        <f t="shared" si="84"/>
        <v>10</v>
      </c>
      <c r="CR11" s="65">
        <f t="shared" si="85"/>
        <v>130</v>
      </c>
      <c r="CS11" s="68">
        <f t="shared" si="86"/>
        <v>88.71</v>
      </c>
      <c r="CT11" s="64">
        <f t="shared" si="87"/>
        <v>12</v>
      </c>
      <c r="CU11" s="66">
        <f t="shared" si="88"/>
        <v>110</v>
      </c>
      <c r="CX11" s="63">
        <f t="shared" si="89"/>
        <v>39.61</v>
      </c>
      <c r="CY11" s="64">
        <f t="shared" si="90"/>
        <v>5</v>
      </c>
      <c r="CZ11" s="65">
        <f t="shared" si="91"/>
        <v>225</v>
      </c>
      <c r="DA11" s="67">
        <f t="shared" si="92"/>
        <v>39.01</v>
      </c>
      <c r="DB11" s="64">
        <f t="shared" si="93"/>
        <v>5</v>
      </c>
      <c r="DC11" s="65">
        <f t="shared" si="94"/>
        <v>225</v>
      </c>
      <c r="DD11" s="68">
        <f t="shared" si="95"/>
        <v>78.62</v>
      </c>
      <c r="DE11" s="64">
        <f t="shared" si="96"/>
        <v>4</v>
      </c>
      <c r="DF11" s="66">
        <f t="shared" si="97"/>
        <v>250</v>
      </c>
      <c r="DH11" s="63">
        <f t="shared" si="98"/>
        <v>50.43</v>
      </c>
      <c r="DI11" s="64">
        <f t="shared" si="99"/>
        <v>5</v>
      </c>
      <c r="DJ11" s="65">
        <f t="shared" si="100"/>
        <v>225</v>
      </c>
      <c r="DK11" s="67">
        <f t="shared" si="101"/>
        <v>57.67</v>
      </c>
      <c r="DL11" s="64">
        <f t="shared" si="102"/>
        <v>4</v>
      </c>
      <c r="DM11" s="65">
        <f t="shared" si="103"/>
        <v>250</v>
      </c>
      <c r="DN11" s="68">
        <f t="shared" si="104"/>
        <v>108.1</v>
      </c>
      <c r="DO11" s="64">
        <f t="shared" si="105"/>
        <v>4</v>
      </c>
      <c r="DP11" s="66">
        <f t="shared" si="106"/>
        <v>250</v>
      </c>
      <c r="DQ11" s="57"/>
      <c r="DR11" s="63">
        <f t="shared" si="107"/>
        <v>55.79</v>
      </c>
      <c r="DS11" s="64">
        <f t="shared" si="108"/>
        <v>9</v>
      </c>
      <c r="DT11" s="65">
        <f t="shared" si="109"/>
        <v>145</v>
      </c>
      <c r="DU11" s="67">
        <f t="shared" si="110"/>
        <v>52.64</v>
      </c>
      <c r="DV11" s="64">
        <f t="shared" si="111"/>
        <v>8</v>
      </c>
      <c r="DW11" s="65">
        <f t="shared" si="112"/>
        <v>160</v>
      </c>
      <c r="DX11" s="68">
        <f t="shared" si="113"/>
        <v>108.43</v>
      </c>
      <c r="DY11" s="64">
        <f t="shared" si="114"/>
        <v>8</v>
      </c>
      <c r="DZ11" s="66">
        <f t="shared" si="115"/>
        <v>160</v>
      </c>
    </row>
    <row r="12" spans="1:130" x14ac:dyDescent="0.15">
      <c r="A12" s="59" t="e">
        <f>IF(#REF!=0,"",RANK(#REF!,#REF!,0))</f>
        <v>#REF!</v>
      </c>
      <c r="B12" s="59">
        <f t="shared" si="0"/>
        <v>6</v>
      </c>
      <c r="C12" s="59">
        <f t="shared" si="1"/>
        <v>4</v>
      </c>
      <c r="D12" s="59" t="str">
        <f t="shared" si="2"/>
        <v/>
      </c>
      <c r="E12" t="s">
        <v>77</v>
      </c>
      <c r="F12" t="s">
        <v>70</v>
      </c>
      <c r="G12">
        <v>84727</v>
      </c>
      <c r="H12" s="60">
        <f t="shared" si="3"/>
        <v>1310</v>
      </c>
      <c r="I12" s="60">
        <f t="shared" si="4"/>
        <v>2390</v>
      </c>
      <c r="J12" s="60">
        <f t="shared" si="5"/>
        <v>0</v>
      </c>
      <c r="K12" s="61">
        <f t="shared" si="6"/>
        <v>180</v>
      </c>
      <c r="L12" s="61">
        <f t="shared" si="7"/>
        <v>180</v>
      </c>
      <c r="M12" s="61">
        <f t="shared" si="8"/>
        <v>0</v>
      </c>
      <c r="N12" s="61">
        <f t="shared" si="9"/>
        <v>400</v>
      </c>
      <c r="O12" s="61">
        <f t="shared" si="10"/>
        <v>180</v>
      </c>
      <c r="P12" s="61">
        <f t="shared" si="11"/>
        <v>0</v>
      </c>
      <c r="Q12" s="61">
        <f t="shared" si="12"/>
        <v>180</v>
      </c>
      <c r="R12" s="61">
        <f t="shared" si="13"/>
        <v>225</v>
      </c>
      <c r="S12" s="61">
        <f t="shared" si="14"/>
        <v>145</v>
      </c>
      <c r="T12" s="61">
        <f t="shared" si="15"/>
        <v>180</v>
      </c>
      <c r="U12" s="61">
        <f t="shared" si="16"/>
        <v>130</v>
      </c>
      <c r="V12" s="61">
        <f t="shared" si="17"/>
        <v>130</v>
      </c>
      <c r="W12" s="61">
        <f t="shared" si="18"/>
        <v>160</v>
      </c>
      <c r="X12" s="61">
        <f t="shared" si="19"/>
        <v>0</v>
      </c>
      <c r="Y12" s="61">
        <f t="shared" si="20"/>
        <v>0</v>
      </c>
      <c r="Z12" s="61">
        <f t="shared" si="21"/>
        <v>200</v>
      </c>
      <c r="AA12" s="61">
        <f t="shared" si="22"/>
        <v>400</v>
      </c>
      <c r="AB12" s="61">
        <f t="shared" si="23"/>
        <v>130</v>
      </c>
      <c r="AC12" s="61">
        <f t="shared" si="24"/>
        <v>200</v>
      </c>
      <c r="AD12" s="61">
        <f t="shared" si="25"/>
        <v>400</v>
      </c>
      <c r="AE12" s="61">
        <f t="shared" si="26"/>
        <v>0</v>
      </c>
      <c r="AF12" s="62">
        <f t="shared" si="27"/>
        <v>225</v>
      </c>
      <c r="AG12" s="62">
        <f t="shared" si="28"/>
        <v>300</v>
      </c>
      <c r="AH12" s="63">
        <f t="shared" si="29"/>
        <v>40.130000000000003</v>
      </c>
      <c r="AI12" s="64">
        <f t="shared" si="30"/>
        <v>7</v>
      </c>
      <c r="AJ12" s="65">
        <f t="shared" si="31"/>
        <v>180</v>
      </c>
      <c r="AK12" s="63">
        <f t="shared" si="32"/>
        <v>43.31</v>
      </c>
      <c r="AL12" s="64">
        <f t="shared" si="33"/>
        <v>10</v>
      </c>
      <c r="AM12" s="65">
        <f t="shared" si="34"/>
        <v>130</v>
      </c>
      <c r="AN12" s="63">
        <f t="shared" si="35"/>
        <v>83.44</v>
      </c>
      <c r="AO12" s="64">
        <f t="shared" si="36"/>
        <v>7</v>
      </c>
      <c r="AP12" s="66">
        <f t="shared" si="37"/>
        <v>180</v>
      </c>
      <c r="AR12" s="63">
        <f t="shared" si="38"/>
        <v>54.64</v>
      </c>
      <c r="AS12" s="64">
        <f t="shared" si="39"/>
        <v>6</v>
      </c>
      <c r="AT12" s="65">
        <f t="shared" si="40"/>
        <v>200</v>
      </c>
      <c r="AU12" s="67">
        <f t="shared" si="41"/>
        <v>52.03</v>
      </c>
      <c r="AV12" s="64">
        <f t="shared" si="42"/>
        <v>2</v>
      </c>
      <c r="AW12" s="65">
        <f t="shared" si="43"/>
        <v>400</v>
      </c>
      <c r="AX12" s="68">
        <f t="shared" si="44"/>
        <v>106.67</v>
      </c>
      <c r="AY12" s="64">
        <f t="shared" si="45"/>
        <v>2</v>
      </c>
      <c r="AZ12" s="66">
        <f t="shared" si="46"/>
        <v>400</v>
      </c>
      <c r="BB12" s="63" t="str">
        <f t="shared" si="47"/>
        <v/>
      </c>
      <c r="BC12" s="64">
        <f t="shared" si="48"/>
        <v>0</v>
      </c>
      <c r="BD12" s="65">
        <f t="shared" si="49"/>
        <v>0</v>
      </c>
      <c r="BE12" s="67" t="str">
        <f t="shared" si="50"/>
        <v/>
      </c>
      <c r="BF12" s="64">
        <f t="shared" si="51"/>
        <v>0</v>
      </c>
      <c r="BG12" s="65">
        <f t="shared" si="52"/>
        <v>0</v>
      </c>
      <c r="BH12" s="68" t="str">
        <f t="shared" si="53"/>
        <v/>
      </c>
      <c r="BI12" s="64">
        <f t="shared" si="54"/>
        <v>0</v>
      </c>
      <c r="BJ12" s="66">
        <f t="shared" si="55"/>
        <v>0</v>
      </c>
      <c r="BK12" s="69">
        <f t="shared" si="56"/>
        <v>53.61</v>
      </c>
      <c r="BL12" s="64">
        <f t="shared" si="57"/>
        <v>9</v>
      </c>
      <c r="BM12" s="65">
        <f t="shared" si="58"/>
        <v>145</v>
      </c>
      <c r="BO12" s="63">
        <f t="shared" si="59"/>
        <v>50.53</v>
      </c>
      <c r="BP12" s="64">
        <f t="shared" si="60"/>
        <v>12</v>
      </c>
      <c r="BQ12" s="65">
        <f t="shared" si="61"/>
        <v>110</v>
      </c>
      <c r="BS12" s="69">
        <f t="shared" si="62"/>
        <v>53.61</v>
      </c>
      <c r="BT12" s="64">
        <f t="shared" si="63"/>
        <v>9</v>
      </c>
      <c r="BU12" s="65">
        <f t="shared" si="64"/>
        <v>145</v>
      </c>
      <c r="BV12" s="63">
        <f t="shared" si="65"/>
        <v>35.1</v>
      </c>
      <c r="BW12" s="64">
        <f t="shared" si="66"/>
        <v>5</v>
      </c>
      <c r="BX12" s="65">
        <f t="shared" si="67"/>
        <v>225</v>
      </c>
      <c r="BY12" s="63">
        <f t="shared" si="68"/>
        <v>88.71</v>
      </c>
      <c r="BZ12" s="64">
        <f t="shared" si="69"/>
        <v>7</v>
      </c>
      <c r="CA12" s="65">
        <f t="shared" si="70"/>
        <v>180</v>
      </c>
      <c r="CC12" s="63">
        <f t="shared" si="71"/>
        <v>50.53</v>
      </c>
      <c r="CD12" s="64">
        <f t="shared" si="72"/>
        <v>12</v>
      </c>
      <c r="CE12" s="65">
        <f t="shared" si="73"/>
        <v>110</v>
      </c>
      <c r="CF12" s="63">
        <f t="shared" si="74"/>
        <v>31.61</v>
      </c>
      <c r="CG12" s="64">
        <f t="shared" si="75"/>
        <v>3</v>
      </c>
      <c r="CH12" s="65">
        <f t="shared" si="76"/>
        <v>300</v>
      </c>
      <c r="CI12" s="63">
        <f t="shared" si="77"/>
        <v>82.14</v>
      </c>
      <c r="CJ12" s="64">
        <f t="shared" si="78"/>
        <v>5</v>
      </c>
      <c r="CK12" s="65">
        <f t="shared" si="79"/>
        <v>225</v>
      </c>
      <c r="CL12" s="70"/>
      <c r="CM12" s="63">
        <f t="shared" si="80"/>
        <v>43.22</v>
      </c>
      <c r="CN12" s="64">
        <f t="shared" si="81"/>
        <v>10</v>
      </c>
      <c r="CO12" s="65">
        <f t="shared" si="82"/>
        <v>130</v>
      </c>
      <c r="CP12" s="67">
        <f t="shared" si="83"/>
        <v>43.57</v>
      </c>
      <c r="CQ12" s="64">
        <f t="shared" si="84"/>
        <v>6</v>
      </c>
      <c r="CR12" s="65">
        <f t="shared" si="85"/>
        <v>200</v>
      </c>
      <c r="CS12" s="68">
        <f t="shared" si="86"/>
        <v>86.79</v>
      </c>
      <c r="CT12" s="64">
        <f t="shared" si="87"/>
        <v>7</v>
      </c>
      <c r="CU12" s="66">
        <f t="shared" si="88"/>
        <v>180</v>
      </c>
      <c r="CX12" s="63">
        <f t="shared" si="89"/>
        <v>41.49</v>
      </c>
      <c r="CY12" s="64">
        <f t="shared" si="90"/>
        <v>10</v>
      </c>
      <c r="CZ12" s="65">
        <f t="shared" si="91"/>
        <v>130</v>
      </c>
      <c r="DA12" s="67">
        <f t="shared" si="92"/>
        <v>39.78</v>
      </c>
      <c r="DB12" s="64">
        <f t="shared" si="93"/>
        <v>8</v>
      </c>
      <c r="DC12" s="65">
        <f t="shared" si="94"/>
        <v>160</v>
      </c>
      <c r="DD12" s="68">
        <f t="shared" si="95"/>
        <v>81.27</v>
      </c>
      <c r="DE12" s="64">
        <f t="shared" si="96"/>
        <v>7</v>
      </c>
      <c r="DF12" s="66">
        <f t="shared" si="97"/>
        <v>180</v>
      </c>
      <c r="DH12" s="63">
        <f t="shared" si="98"/>
        <v>49.93</v>
      </c>
      <c r="DI12" s="64">
        <f t="shared" si="99"/>
        <v>2</v>
      </c>
      <c r="DJ12" s="65">
        <f t="shared" si="100"/>
        <v>400</v>
      </c>
      <c r="DK12" s="67" t="str">
        <f t="shared" si="101"/>
        <v>DNF</v>
      </c>
      <c r="DL12" s="64">
        <f t="shared" si="102"/>
        <v>0</v>
      </c>
      <c r="DM12" s="65">
        <f t="shared" si="103"/>
        <v>0</v>
      </c>
      <c r="DN12" s="68">
        <f t="shared" si="104"/>
        <v>0</v>
      </c>
      <c r="DO12" s="64">
        <f t="shared" si="105"/>
        <v>0</v>
      </c>
      <c r="DP12" s="66">
        <f t="shared" si="106"/>
        <v>0</v>
      </c>
      <c r="DQ12" s="57"/>
      <c r="DR12" s="63" t="str">
        <f t="shared" si="107"/>
        <v/>
      </c>
      <c r="DS12" s="64">
        <f t="shared" si="108"/>
        <v>0</v>
      </c>
      <c r="DT12" s="65">
        <f t="shared" si="109"/>
        <v>0</v>
      </c>
      <c r="DU12" s="67" t="str">
        <f t="shared" si="110"/>
        <v/>
      </c>
      <c r="DV12" s="64">
        <f t="shared" si="111"/>
        <v>0</v>
      </c>
      <c r="DW12" s="65">
        <f t="shared" si="112"/>
        <v>0</v>
      </c>
      <c r="DX12" s="68" t="str">
        <f t="shared" si="113"/>
        <v/>
      </c>
      <c r="DY12" s="64">
        <f t="shared" si="114"/>
        <v>0</v>
      </c>
      <c r="DZ12" s="66">
        <f t="shared" si="115"/>
        <v>0</v>
      </c>
    </row>
    <row r="13" spans="1:130" x14ac:dyDescent="0.15">
      <c r="A13" s="59" t="e">
        <f>IF(#REF!=0,"",RANK(#REF!,#REF!,0))</f>
        <v>#REF!</v>
      </c>
      <c r="B13" s="59">
        <f t="shared" si="0"/>
        <v>7</v>
      </c>
      <c r="C13" s="59">
        <f t="shared" si="1"/>
        <v>5</v>
      </c>
      <c r="D13" s="59" t="str">
        <f t="shared" si="2"/>
        <v/>
      </c>
      <c r="E13" t="s">
        <v>78</v>
      </c>
      <c r="F13" t="s">
        <v>70</v>
      </c>
      <c r="G13">
        <v>89393</v>
      </c>
      <c r="H13" s="60">
        <f t="shared" si="3"/>
        <v>1125</v>
      </c>
      <c r="I13" s="60">
        <f t="shared" si="4"/>
        <v>1870</v>
      </c>
      <c r="J13" s="60">
        <f t="shared" si="5"/>
        <v>0</v>
      </c>
      <c r="K13" s="61">
        <f t="shared" si="6"/>
        <v>120</v>
      </c>
      <c r="L13" s="61">
        <f t="shared" si="7"/>
        <v>120</v>
      </c>
      <c r="M13" s="61">
        <f t="shared" si="8"/>
        <v>120</v>
      </c>
      <c r="N13" s="61">
        <f t="shared" si="9"/>
        <v>300</v>
      </c>
      <c r="O13" s="61">
        <f t="shared" si="10"/>
        <v>120</v>
      </c>
      <c r="P13" s="61">
        <f t="shared" si="11"/>
        <v>180</v>
      </c>
      <c r="Q13" s="61">
        <f t="shared" si="12"/>
        <v>225</v>
      </c>
      <c r="R13" s="61">
        <f t="shared" si="13"/>
        <v>200</v>
      </c>
      <c r="S13" s="61">
        <f t="shared" si="14"/>
        <v>180</v>
      </c>
      <c r="T13" s="61">
        <f t="shared" si="15"/>
        <v>145</v>
      </c>
      <c r="U13" s="61">
        <f t="shared" si="16"/>
        <v>90</v>
      </c>
      <c r="V13" s="61">
        <f t="shared" si="17"/>
        <v>145</v>
      </c>
      <c r="W13" s="61">
        <f t="shared" si="18"/>
        <v>120</v>
      </c>
      <c r="X13" s="61">
        <f t="shared" si="19"/>
        <v>120</v>
      </c>
      <c r="Y13" s="61">
        <f t="shared" si="20"/>
        <v>145</v>
      </c>
      <c r="Z13" s="61">
        <f t="shared" si="21"/>
        <v>250</v>
      </c>
      <c r="AA13" s="61">
        <f t="shared" si="22"/>
        <v>225</v>
      </c>
      <c r="AB13" s="61">
        <f t="shared" si="23"/>
        <v>120</v>
      </c>
      <c r="AC13" s="61">
        <f t="shared" si="24"/>
        <v>120</v>
      </c>
      <c r="AD13" s="61">
        <f t="shared" si="25"/>
        <v>120</v>
      </c>
      <c r="AE13" s="61">
        <f t="shared" si="26"/>
        <v>180</v>
      </c>
      <c r="AF13" s="62">
        <f t="shared" si="27"/>
        <v>180</v>
      </c>
      <c r="AG13" s="62">
        <f t="shared" si="28"/>
        <v>200</v>
      </c>
      <c r="AH13" s="63">
        <f t="shared" si="29"/>
        <v>40.549999999999997</v>
      </c>
      <c r="AI13" s="64">
        <f t="shared" si="30"/>
        <v>9</v>
      </c>
      <c r="AJ13" s="65">
        <f t="shared" si="31"/>
        <v>145</v>
      </c>
      <c r="AK13" s="63">
        <f t="shared" si="32"/>
        <v>43.86</v>
      </c>
      <c r="AL13" s="64">
        <f t="shared" si="33"/>
        <v>14</v>
      </c>
      <c r="AM13" s="65">
        <f t="shared" si="34"/>
        <v>90</v>
      </c>
      <c r="AN13" s="63">
        <f t="shared" si="35"/>
        <v>84.41</v>
      </c>
      <c r="AO13" s="64">
        <f t="shared" si="36"/>
        <v>11</v>
      </c>
      <c r="AP13" s="66">
        <f t="shared" si="37"/>
        <v>120</v>
      </c>
      <c r="AR13" s="63">
        <f t="shared" si="38"/>
        <v>53.85</v>
      </c>
      <c r="AS13" s="64">
        <f t="shared" si="39"/>
        <v>4</v>
      </c>
      <c r="AT13" s="65">
        <f t="shared" si="40"/>
        <v>250</v>
      </c>
      <c r="AU13" s="67">
        <f t="shared" si="41"/>
        <v>53.83</v>
      </c>
      <c r="AV13" s="64">
        <f t="shared" si="42"/>
        <v>5</v>
      </c>
      <c r="AW13" s="65">
        <f t="shared" si="43"/>
        <v>225</v>
      </c>
      <c r="AX13" s="68">
        <f t="shared" si="44"/>
        <v>107.68</v>
      </c>
      <c r="AY13" s="64">
        <f t="shared" si="45"/>
        <v>3</v>
      </c>
      <c r="AZ13" s="66">
        <f t="shared" si="46"/>
        <v>300</v>
      </c>
      <c r="BB13" s="63" t="str">
        <f t="shared" si="47"/>
        <v/>
      </c>
      <c r="BC13" s="64">
        <f t="shared" si="48"/>
        <v>0</v>
      </c>
      <c r="BD13" s="65">
        <f t="shared" si="49"/>
        <v>0</v>
      </c>
      <c r="BE13" s="67" t="str">
        <f t="shared" si="50"/>
        <v/>
      </c>
      <c r="BF13" s="64">
        <f t="shared" si="51"/>
        <v>0</v>
      </c>
      <c r="BG13" s="65">
        <f t="shared" si="52"/>
        <v>0</v>
      </c>
      <c r="BH13" s="68" t="str">
        <f t="shared" si="53"/>
        <v/>
      </c>
      <c r="BI13" s="64">
        <f t="shared" si="54"/>
        <v>0</v>
      </c>
      <c r="BJ13" s="66">
        <f t="shared" si="55"/>
        <v>0</v>
      </c>
      <c r="BK13" s="69">
        <f t="shared" si="56"/>
        <v>52.74</v>
      </c>
      <c r="BL13" s="64">
        <f t="shared" si="57"/>
        <v>7</v>
      </c>
      <c r="BM13" s="65">
        <f t="shared" si="58"/>
        <v>180</v>
      </c>
      <c r="BO13" s="63">
        <f t="shared" si="59"/>
        <v>49.72</v>
      </c>
      <c r="BP13" s="64">
        <f t="shared" si="60"/>
        <v>7</v>
      </c>
      <c r="BQ13" s="65">
        <f t="shared" si="61"/>
        <v>180</v>
      </c>
      <c r="BS13" s="69">
        <f t="shared" si="62"/>
        <v>52.74</v>
      </c>
      <c r="BT13" s="64">
        <f t="shared" si="63"/>
        <v>7</v>
      </c>
      <c r="BU13" s="65">
        <f t="shared" si="64"/>
        <v>180</v>
      </c>
      <c r="BV13" s="63">
        <f t="shared" si="65"/>
        <v>35.369999999999997</v>
      </c>
      <c r="BW13" s="64">
        <f t="shared" si="66"/>
        <v>7</v>
      </c>
      <c r="BX13" s="65">
        <f t="shared" si="67"/>
        <v>180</v>
      </c>
      <c r="BY13" s="63">
        <f t="shared" si="68"/>
        <v>88.11</v>
      </c>
      <c r="BZ13" s="64">
        <f t="shared" si="69"/>
        <v>5</v>
      </c>
      <c r="CA13" s="65">
        <f t="shared" si="70"/>
        <v>225</v>
      </c>
      <c r="CC13" s="63">
        <f t="shared" si="71"/>
        <v>49.72</v>
      </c>
      <c r="CD13" s="64">
        <f t="shared" si="72"/>
        <v>7</v>
      </c>
      <c r="CE13" s="65">
        <f t="shared" si="73"/>
        <v>180</v>
      </c>
      <c r="CF13" s="63">
        <f t="shared" si="74"/>
        <v>32.520000000000003</v>
      </c>
      <c r="CG13" s="64">
        <f t="shared" si="75"/>
        <v>6</v>
      </c>
      <c r="CH13" s="65">
        <f t="shared" si="76"/>
        <v>200</v>
      </c>
      <c r="CI13" s="63">
        <f t="shared" si="77"/>
        <v>82.24</v>
      </c>
      <c r="CJ13" s="64">
        <f t="shared" si="78"/>
        <v>6</v>
      </c>
      <c r="CK13" s="65">
        <f t="shared" si="79"/>
        <v>200</v>
      </c>
      <c r="CL13" s="70"/>
      <c r="CM13" s="63">
        <f t="shared" si="80"/>
        <v>43.83</v>
      </c>
      <c r="CN13" s="64">
        <f t="shared" si="81"/>
        <v>11</v>
      </c>
      <c r="CO13" s="65">
        <f t="shared" si="82"/>
        <v>120</v>
      </c>
      <c r="CP13" s="67">
        <f t="shared" si="83"/>
        <v>44.55</v>
      </c>
      <c r="CQ13" s="64">
        <f t="shared" si="84"/>
        <v>11</v>
      </c>
      <c r="CR13" s="65">
        <f t="shared" si="85"/>
        <v>120</v>
      </c>
      <c r="CS13" s="68">
        <f t="shared" si="86"/>
        <v>88.38</v>
      </c>
      <c r="CT13" s="64">
        <f t="shared" si="87"/>
        <v>11</v>
      </c>
      <c r="CU13" s="66">
        <f t="shared" si="88"/>
        <v>120</v>
      </c>
      <c r="CX13" s="63">
        <f t="shared" si="89"/>
        <v>41.26</v>
      </c>
      <c r="CY13" s="64">
        <f t="shared" si="90"/>
        <v>9</v>
      </c>
      <c r="CZ13" s="65">
        <f t="shared" si="91"/>
        <v>145</v>
      </c>
      <c r="DA13" s="67">
        <f t="shared" si="92"/>
        <v>40.729999999999997</v>
      </c>
      <c r="DB13" s="64">
        <f t="shared" si="93"/>
        <v>11</v>
      </c>
      <c r="DC13" s="65">
        <f t="shared" si="94"/>
        <v>120</v>
      </c>
      <c r="DD13" s="68">
        <f t="shared" si="95"/>
        <v>81.99</v>
      </c>
      <c r="DE13" s="64">
        <f t="shared" si="96"/>
        <v>11</v>
      </c>
      <c r="DF13" s="66">
        <f t="shared" si="97"/>
        <v>120</v>
      </c>
      <c r="DH13" s="63">
        <f t="shared" si="98"/>
        <v>52.83</v>
      </c>
      <c r="DI13" s="64">
        <f t="shared" si="99"/>
        <v>11</v>
      </c>
      <c r="DJ13" s="65">
        <f t="shared" si="100"/>
        <v>120</v>
      </c>
      <c r="DK13" s="67">
        <f t="shared" si="101"/>
        <v>58.61</v>
      </c>
      <c r="DL13" s="64">
        <f t="shared" si="102"/>
        <v>7</v>
      </c>
      <c r="DM13" s="65">
        <f t="shared" si="103"/>
        <v>180</v>
      </c>
      <c r="DN13" s="68">
        <f t="shared" si="104"/>
        <v>111.44</v>
      </c>
      <c r="DO13" s="64">
        <f t="shared" si="105"/>
        <v>7</v>
      </c>
      <c r="DP13" s="66">
        <f t="shared" si="106"/>
        <v>180</v>
      </c>
      <c r="DQ13" s="57"/>
      <c r="DR13" s="63">
        <f t="shared" si="107"/>
        <v>56.66</v>
      </c>
      <c r="DS13" s="64">
        <f t="shared" si="108"/>
        <v>11</v>
      </c>
      <c r="DT13" s="65">
        <f t="shared" si="109"/>
        <v>120</v>
      </c>
      <c r="DU13" s="67">
        <f t="shared" si="110"/>
        <v>53.35</v>
      </c>
      <c r="DV13" s="64">
        <f t="shared" si="111"/>
        <v>9</v>
      </c>
      <c r="DW13" s="65">
        <f t="shared" si="112"/>
        <v>145</v>
      </c>
      <c r="DX13" s="68">
        <f t="shared" si="113"/>
        <v>110.01</v>
      </c>
      <c r="DY13" s="64">
        <f t="shared" si="114"/>
        <v>11</v>
      </c>
      <c r="DZ13" s="66">
        <f t="shared" si="115"/>
        <v>120</v>
      </c>
    </row>
    <row r="14" spans="1:130" x14ac:dyDescent="0.15">
      <c r="A14" s="59" t="e">
        <f>IF(#REF!=0,"",RANK(#REF!,#REF!,0))</f>
        <v>#REF!</v>
      </c>
      <c r="B14" s="59">
        <f t="shared" si="0"/>
        <v>8</v>
      </c>
      <c r="C14" s="59">
        <f t="shared" si="1"/>
        <v>7</v>
      </c>
      <c r="D14" s="59" t="str">
        <f t="shared" si="2"/>
        <v/>
      </c>
      <c r="E14" t="s">
        <v>79</v>
      </c>
      <c r="F14" t="s">
        <v>80</v>
      </c>
      <c r="G14">
        <v>89363</v>
      </c>
      <c r="H14" s="60">
        <f t="shared" si="3"/>
        <v>1060</v>
      </c>
      <c r="I14" s="60">
        <f t="shared" si="4"/>
        <v>1730</v>
      </c>
      <c r="J14" s="60">
        <f t="shared" si="5"/>
        <v>0</v>
      </c>
      <c r="K14" s="61">
        <f t="shared" si="6"/>
        <v>110</v>
      </c>
      <c r="L14" s="61">
        <f t="shared" si="7"/>
        <v>130</v>
      </c>
      <c r="M14" s="61">
        <f t="shared" si="8"/>
        <v>225</v>
      </c>
      <c r="N14" s="61">
        <f t="shared" si="9"/>
        <v>160</v>
      </c>
      <c r="O14" s="61">
        <f t="shared" si="10"/>
        <v>225</v>
      </c>
      <c r="P14" s="61">
        <f t="shared" si="11"/>
        <v>145</v>
      </c>
      <c r="Q14" s="61">
        <f t="shared" si="12"/>
        <v>145</v>
      </c>
      <c r="R14" s="61">
        <f t="shared" si="13"/>
        <v>160</v>
      </c>
      <c r="S14" s="61">
        <f t="shared" si="14"/>
        <v>160</v>
      </c>
      <c r="T14" s="61">
        <f t="shared" si="15"/>
        <v>100</v>
      </c>
      <c r="U14" s="61">
        <f t="shared" si="16"/>
        <v>120</v>
      </c>
      <c r="V14" s="61">
        <f t="shared" si="17"/>
        <v>120</v>
      </c>
      <c r="W14" s="61">
        <f t="shared" si="18"/>
        <v>145</v>
      </c>
      <c r="X14" s="61">
        <f t="shared" si="19"/>
        <v>225</v>
      </c>
      <c r="Y14" s="61">
        <f t="shared" si="20"/>
        <v>180</v>
      </c>
      <c r="Z14" s="61">
        <f t="shared" si="21"/>
        <v>120</v>
      </c>
      <c r="AA14" s="61">
        <f t="shared" si="22"/>
        <v>145</v>
      </c>
      <c r="AB14" s="61">
        <f t="shared" si="23"/>
        <v>250</v>
      </c>
      <c r="AC14" s="61">
        <f t="shared" si="24"/>
        <v>160</v>
      </c>
      <c r="AD14" s="61">
        <f t="shared" si="25"/>
        <v>110</v>
      </c>
      <c r="AE14" s="61">
        <f t="shared" si="26"/>
        <v>120</v>
      </c>
      <c r="AF14" s="62">
        <f t="shared" si="27"/>
        <v>100</v>
      </c>
      <c r="AG14" s="62">
        <f t="shared" si="28"/>
        <v>110</v>
      </c>
      <c r="AH14" s="63">
        <f t="shared" si="29"/>
        <v>40.93</v>
      </c>
      <c r="AI14" s="71">
        <f t="shared" si="30"/>
        <v>13</v>
      </c>
      <c r="AJ14" s="65">
        <f t="shared" si="31"/>
        <v>100</v>
      </c>
      <c r="AK14" s="63">
        <f t="shared" si="32"/>
        <v>43.64</v>
      </c>
      <c r="AL14" s="71">
        <f t="shared" si="33"/>
        <v>11</v>
      </c>
      <c r="AM14" s="65">
        <f t="shared" si="34"/>
        <v>120</v>
      </c>
      <c r="AN14" s="63">
        <f t="shared" si="35"/>
        <v>84.57</v>
      </c>
      <c r="AO14" s="71">
        <f t="shared" si="36"/>
        <v>12</v>
      </c>
      <c r="AP14" s="65">
        <f t="shared" si="37"/>
        <v>110</v>
      </c>
      <c r="AQ14" s="72"/>
      <c r="AR14" s="63">
        <f t="shared" si="38"/>
        <v>57.61</v>
      </c>
      <c r="AS14" s="71">
        <f t="shared" si="39"/>
        <v>11</v>
      </c>
      <c r="AT14" s="65">
        <f t="shared" si="40"/>
        <v>120</v>
      </c>
      <c r="AU14" s="67">
        <f t="shared" si="41"/>
        <v>55.74</v>
      </c>
      <c r="AV14" s="71">
        <f t="shared" si="42"/>
        <v>9</v>
      </c>
      <c r="AW14" s="65">
        <f t="shared" si="43"/>
        <v>145</v>
      </c>
      <c r="AX14" s="63">
        <f t="shared" si="44"/>
        <v>113.35</v>
      </c>
      <c r="AY14" s="71">
        <f t="shared" si="45"/>
        <v>8</v>
      </c>
      <c r="AZ14" s="65">
        <f t="shared" si="46"/>
        <v>160</v>
      </c>
      <c r="BA14" s="72"/>
      <c r="BB14" s="63" t="str">
        <f t="shared" si="47"/>
        <v/>
      </c>
      <c r="BC14" s="71">
        <f t="shared" si="48"/>
        <v>0</v>
      </c>
      <c r="BD14" s="65">
        <f t="shared" si="49"/>
        <v>0</v>
      </c>
      <c r="BE14" s="67" t="str">
        <f t="shared" si="50"/>
        <v/>
      </c>
      <c r="BF14" s="71">
        <f t="shared" si="51"/>
        <v>0</v>
      </c>
      <c r="BG14" s="65">
        <f t="shared" si="52"/>
        <v>0</v>
      </c>
      <c r="BH14" s="63" t="str">
        <f t="shared" si="53"/>
        <v/>
      </c>
      <c r="BI14" s="71">
        <f t="shared" si="54"/>
        <v>0</v>
      </c>
      <c r="BJ14" s="65">
        <f t="shared" si="55"/>
        <v>0</v>
      </c>
      <c r="BK14" s="69">
        <f t="shared" si="56"/>
        <v>53.15</v>
      </c>
      <c r="BL14" s="71">
        <f t="shared" si="57"/>
        <v>8</v>
      </c>
      <c r="BM14" s="65">
        <f t="shared" si="58"/>
        <v>160</v>
      </c>
      <c r="BN14" s="72"/>
      <c r="BO14" s="63">
        <f t="shared" si="59"/>
        <v>50.04</v>
      </c>
      <c r="BP14" s="71">
        <f t="shared" si="60"/>
        <v>10</v>
      </c>
      <c r="BQ14" s="65">
        <f t="shared" si="61"/>
        <v>130</v>
      </c>
      <c r="BR14" s="72"/>
      <c r="BS14" s="69">
        <f t="shared" si="62"/>
        <v>53.15</v>
      </c>
      <c r="BT14" s="71">
        <f t="shared" si="63"/>
        <v>8</v>
      </c>
      <c r="BU14" s="65">
        <f t="shared" si="64"/>
        <v>160</v>
      </c>
      <c r="BV14" s="63">
        <f t="shared" si="65"/>
        <v>37.18</v>
      </c>
      <c r="BW14" s="71">
        <f t="shared" si="66"/>
        <v>13</v>
      </c>
      <c r="BX14" s="65">
        <f t="shared" si="67"/>
        <v>100</v>
      </c>
      <c r="BY14" s="63">
        <f t="shared" si="68"/>
        <v>90.33</v>
      </c>
      <c r="BZ14" s="71">
        <f t="shared" si="69"/>
        <v>9</v>
      </c>
      <c r="CA14" s="65">
        <f t="shared" si="70"/>
        <v>145</v>
      </c>
      <c r="CB14" s="72"/>
      <c r="CC14" s="63">
        <f t="shared" si="71"/>
        <v>50.04</v>
      </c>
      <c r="CD14" s="71">
        <f t="shared" si="72"/>
        <v>10</v>
      </c>
      <c r="CE14" s="65">
        <f t="shared" si="73"/>
        <v>130</v>
      </c>
      <c r="CF14" s="63">
        <f t="shared" si="74"/>
        <v>33.270000000000003</v>
      </c>
      <c r="CG14" s="71">
        <f t="shared" si="75"/>
        <v>12</v>
      </c>
      <c r="CH14" s="65">
        <f t="shared" si="76"/>
        <v>110</v>
      </c>
      <c r="CI14" s="63">
        <f t="shared" si="77"/>
        <v>83.31</v>
      </c>
      <c r="CJ14" s="71">
        <f t="shared" si="78"/>
        <v>8</v>
      </c>
      <c r="CK14" s="65">
        <f t="shared" si="79"/>
        <v>160</v>
      </c>
      <c r="CL14" s="70"/>
      <c r="CM14" s="63">
        <f t="shared" si="80"/>
        <v>41.47</v>
      </c>
      <c r="CN14" s="64">
        <f t="shared" si="81"/>
        <v>4</v>
      </c>
      <c r="CO14" s="65">
        <f t="shared" si="82"/>
        <v>250</v>
      </c>
      <c r="CP14" s="67">
        <f t="shared" si="83"/>
        <v>44.08</v>
      </c>
      <c r="CQ14" s="64">
        <f t="shared" si="84"/>
        <v>8</v>
      </c>
      <c r="CR14" s="65">
        <f t="shared" si="85"/>
        <v>160</v>
      </c>
      <c r="CS14" s="68">
        <f t="shared" si="86"/>
        <v>85.55</v>
      </c>
      <c r="CT14" s="64">
        <f t="shared" si="87"/>
        <v>5</v>
      </c>
      <c r="CU14" s="66">
        <f t="shared" si="88"/>
        <v>225</v>
      </c>
      <c r="CX14" s="63">
        <f t="shared" si="89"/>
        <v>41.76</v>
      </c>
      <c r="CY14" s="64">
        <f t="shared" si="90"/>
        <v>11</v>
      </c>
      <c r="CZ14" s="65">
        <f t="shared" si="91"/>
        <v>120</v>
      </c>
      <c r="DA14" s="67">
        <f t="shared" si="92"/>
        <v>40.15</v>
      </c>
      <c r="DB14" s="64">
        <f t="shared" si="93"/>
        <v>9</v>
      </c>
      <c r="DC14" s="65">
        <f t="shared" si="94"/>
        <v>145</v>
      </c>
      <c r="DD14" s="68">
        <f t="shared" si="95"/>
        <v>81.91</v>
      </c>
      <c r="DE14" s="64">
        <f t="shared" si="96"/>
        <v>10</v>
      </c>
      <c r="DF14" s="66">
        <f t="shared" si="97"/>
        <v>130</v>
      </c>
      <c r="DH14" s="63">
        <f t="shared" si="98"/>
        <v>52.88</v>
      </c>
      <c r="DI14" s="64">
        <f t="shared" si="99"/>
        <v>12</v>
      </c>
      <c r="DJ14" s="65">
        <f t="shared" si="100"/>
        <v>110</v>
      </c>
      <c r="DK14" s="67">
        <f t="shared" si="101"/>
        <v>60.09</v>
      </c>
      <c r="DL14" s="64">
        <f t="shared" si="102"/>
        <v>11</v>
      </c>
      <c r="DM14" s="65">
        <f t="shared" si="103"/>
        <v>120</v>
      </c>
      <c r="DN14" s="68">
        <f t="shared" si="104"/>
        <v>112.97</v>
      </c>
      <c r="DO14" s="64">
        <f t="shared" si="105"/>
        <v>9</v>
      </c>
      <c r="DP14" s="66">
        <f t="shared" si="106"/>
        <v>145</v>
      </c>
      <c r="DQ14" s="57"/>
      <c r="DR14" s="63">
        <f t="shared" si="107"/>
        <v>54.82</v>
      </c>
      <c r="DS14" s="64">
        <f t="shared" si="108"/>
        <v>5</v>
      </c>
      <c r="DT14" s="65">
        <f t="shared" si="109"/>
        <v>225</v>
      </c>
      <c r="DU14" s="67">
        <f t="shared" si="110"/>
        <v>52.22</v>
      </c>
      <c r="DV14" s="64">
        <f t="shared" si="111"/>
        <v>7</v>
      </c>
      <c r="DW14" s="65">
        <f t="shared" si="112"/>
        <v>180</v>
      </c>
      <c r="DX14" s="68">
        <f t="shared" si="113"/>
        <v>107.04</v>
      </c>
      <c r="DY14" s="64">
        <f t="shared" si="114"/>
        <v>5</v>
      </c>
      <c r="DZ14" s="66">
        <f t="shared" si="115"/>
        <v>225</v>
      </c>
    </row>
    <row r="15" spans="1:130" x14ac:dyDescent="0.15">
      <c r="A15" s="59" t="e">
        <f>IF(#REF!=0,"",RANK(#REF!,#REF!,0))</f>
        <v>#REF!</v>
      </c>
      <c r="B15" s="59">
        <f t="shared" si="0"/>
        <v>9</v>
      </c>
      <c r="C15" s="59" t="str">
        <f t="shared" si="1"/>
        <v/>
      </c>
      <c r="D15" s="59">
        <f t="shared" si="2"/>
        <v>4</v>
      </c>
      <c r="E15" t="s">
        <v>81</v>
      </c>
      <c r="F15" t="s">
        <v>74</v>
      </c>
      <c r="G15">
        <v>80544</v>
      </c>
      <c r="H15" s="60">
        <f t="shared" si="3"/>
        <v>1035</v>
      </c>
      <c r="I15" s="60">
        <f t="shared" si="4"/>
        <v>0</v>
      </c>
      <c r="J15" s="60">
        <f t="shared" si="5"/>
        <v>1855</v>
      </c>
      <c r="K15" s="61">
        <f t="shared" si="6"/>
        <v>80</v>
      </c>
      <c r="L15" s="61">
        <f t="shared" si="7"/>
        <v>180</v>
      </c>
      <c r="M15" s="61">
        <f t="shared" si="8"/>
        <v>250</v>
      </c>
      <c r="N15" s="61">
        <f t="shared" si="9"/>
        <v>225</v>
      </c>
      <c r="O15" s="61">
        <f t="shared" si="10"/>
        <v>130</v>
      </c>
      <c r="P15" s="61">
        <f t="shared" si="11"/>
        <v>160</v>
      </c>
      <c r="Q15" s="61">
        <f t="shared" si="12"/>
        <v>130</v>
      </c>
      <c r="R15" s="61">
        <f t="shared" si="13"/>
        <v>130</v>
      </c>
      <c r="S15" s="61">
        <f t="shared" si="14"/>
        <v>90</v>
      </c>
      <c r="T15" s="61">
        <f t="shared" si="15"/>
        <v>130</v>
      </c>
      <c r="U15" s="61">
        <f t="shared" si="16"/>
        <v>70</v>
      </c>
      <c r="V15" s="61">
        <f t="shared" si="17"/>
        <v>160</v>
      </c>
      <c r="W15" s="61">
        <f t="shared" si="18"/>
        <v>130</v>
      </c>
      <c r="X15" s="61">
        <f t="shared" si="19"/>
        <v>250</v>
      </c>
      <c r="Y15" s="61">
        <f t="shared" si="20"/>
        <v>200</v>
      </c>
      <c r="Z15" s="61">
        <f t="shared" si="21"/>
        <v>160</v>
      </c>
      <c r="AA15" s="61">
        <f t="shared" si="22"/>
        <v>180</v>
      </c>
      <c r="AB15" s="61">
        <f t="shared" si="23"/>
        <v>180</v>
      </c>
      <c r="AC15" s="61">
        <f t="shared" si="24"/>
        <v>100</v>
      </c>
      <c r="AD15" s="61">
        <f t="shared" si="25"/>
        <v>80</v>
      </c>
      <c r="AE15" s="61">
        <f t="shared" si="26"/>
        <v>160</v>
      </c>
      <c r="AF15" s="62">
        <f t="shared" si="27"/>
        <v>110</v>
      </c>
      <c r="AG15" s="62">
        <f t="shared" si="28"/>
        <v>160</v>
      </c>
      <c r="AH15" s="63">
        <f t="shared" si="29"/>
        <v>40.81</v>
      </c>
      <c r="AI15" s="64">
        <f t="shared" si="30"/>
        <v>10</v>
      </c>
      <c r="AJ15" s="65">
        <f t="shared" si="31"/>
        <v>130</v>
      </c>
      <c r="AK15" s="63">
        <f t="shared" si="32"/>
        <v>44.42</v>
      </c>
      <c r="AL15" s="64">
        <f t="shared" si="33"/>
        <v>17</v>
      </c>
      <c r="AM15" s="65">
        <f t="shared" si="34"/>
        <v>70</v>
      </c>
      <c r="AN15" s="63">
        <f t="shared" si="35"/>
        <v>85.23</v>
      </c>
      <c r="AO15" s="64">
        <f t="shared" si="36"/>
        <v>15</v>
      </c>
      <c r="AP15" s="66">
        <f t="shared" si="37"/>
        <v>80</v>
      </c>
      <c r="AR15" s="63">
        <f t="shared" si="38"/>
        <v>56.06</v>
      </c>
      <c r="AS15" s="64">
        <f t="shared" si="39"/>
        <v>8</v>
      </c>
      <c r="AT15" s="65">
        <f t="shared" si="40"/>
        <v>160</v>
      </c>
      <c r="AU15" s="67">
        <f t="shared" si="41"/>
        <v>55.22</v>
      </c>
      <c r="AV15" s="64">
        <f t="shared" si="42"/>
        <v>7</v>
      </c>
      <c r="AW15" s="65">
        <f t="shared" si="43"/>
        <v>180</v>
      </c>
      <c r="AX15" s="68">
        <f t="shared" si="44"/>
        <v>111.28</v>
      </c>
      <c r="AY15" s="64">
        <f t="shared" si="45"/>
        <v>5</v>
      </c>
      <c r="AZ15" s="66">
        <f t="shared" si="46"/>
        <v>225</v>
      </c>
      <c r="BB15" s="63" t="str">
        <f t="shared" si="47"/>
        <v/>
      </c>
      <c r="BC15" s="64">
        <f t="shared" si="48"/>
        <v>0</v>
      </c>
      <c r="BD15" s="65">
        <f t="shared" si="49"/>
        <v>0</v>
      </c>
      <c r="BE15" s="67" t="str">
        <f t="shared" si="50"/>
        <v/>
      </c>
      <c r="BF15" s="64">
        <f t="shared" si="51"/>
        <v>0</v>
      </c>
      <c r="BG15" s="65">
        <f t="shared" si="52"/>
        <v>0</v>
      </c>
      <c r="BH15" s="68" t="str">
        <f t="shared" si="53"/>
        <v/>
      </c>
      <c r="BI15" s="64">
        <f t="shared" si="54"/>
        <v>0</v>
      </c>
      <c r="BJ15" s="66">
        <f t="shared" si="55"/>
        <v>0</v>
      </c>
      <c r="BK15" s="69">
        <f t="shared" si="56"/>
        <v>54.38</v>
      </c>
      <c r="BL15" s="64">
        <f t="shared" si="57"/>
        <v>15</v>
      </c>
      <c r="BM15" s="65">
        <f t="shared" si="58"/>
        <v>80</v>
      </c>
      <c r="BO15" s="63">
        <f t="shared" si="59"/>
        <v>50.57</v>
      </c>
      <c r="BP15" s="64">
        <f t="shared" si="60"/>
        <v>14</v>
      </c>
      <c r="BQ15" s="65">
        <f t="shared" si="61"/>
        <v>90</v>
      </c>
      <c r="BS15" s="69">
        <f t="shared" si="62"/>
        <v>54.38</v>
      </c>
      <c r="BT15" s="64">
        <f t="shared" si="63"/>
        <v>15</v>
      </c>
      <c r="BU15" s="65">
        <f t="shared" si="64"/>
        <v>80</v>
      </c>
      <c r="BV15" s="63">
        <f t="shared" si="65"/>
        <v>36.340000000000003</v>
      </c>
      <c r="BW15" s="64">
        <f t="shared" si="66"/>
        <v>12</v>
      </c>
      <c r="BX15" s="65">
        <f t="shared" si="67"/>
        <v>110</v>
      </c>
      <c r="BY15" s="63">
        <f t="shared" si="68"/>
        <v>90.72</v>
      </c>
      <c r="BZ15" s="64">
        <f t="shared" si="69"/>
        <v>10</v>
      </c>
      <c r="CA15" s="65">
        <f t="shared" si="70"/>
        <v>130</v>
      </c>
      <c r="CC15" s="63">
        <f t="shared" si="71"/>
        <v>50.57</v>
      </c>
      <c r="CD15" s="64">
        <f t="shared" si="72"/>
        <v>14</v>
      </c>
      <c r="CE15" s="65">
        <f t="shared" si="73"/>
        <v>90</v>
      </c>
      <c r="CF15" s="63">
        <f t="shared" si="74"/>
        <v>33</v>
      </c>
      <c r="CG15" s="64">
        <f t="shared" si="75"/>
        <v>8</v>
      </c>
      <c r="CH15" s="65">
        <f t="shared" si="76"/>
        <v>160</v>
      </c>
      <c r="CI15" s="63">
        <f t="shared" si="77"/>
        <v>83.57</v>
      </c>
      <c r="CJ15" s="64">
        <f t="shared" si="78"/>
        <v>10</v>
      </c>
      <c r="CK15" s="65">
        <f t="shared" si="79"/>
        <v>130</v>
      </c>
      <c r="CL15" s="70"/>
      <c r="CM15" s="63">
        <f t="shared" si="80"/>
        <v>42.8</v>
      </c>
      <c r="CN15" s="64">
        <f t="shared" si="81"/>
        <v>7</v>
      </c>
      <c r="CO15" s="65">
        <f t="shared" si="82"/>
        <v>180</v>
      </c>
      <c r="CP15" s="67">
        <f t="shared" si="83"/>
        <v>45.5</v>
      </c>
      <c r="CQ15" s="64">
        <f t="shared" si="84"/>
        <v>13</v>
      </c>
      <c r="CR15" s="65">
        <f t="shared" si="85"/>
        <v>100</v>
      </c>
      <c r="CS15" s="68">
        <f t="shared" si="86"/>
        <v>88.3</v>
      </c>
      <c r="CT15" s="64">
        <f t="shared" si="87"/>
        <v>10</v>
      </c>
      <c r="CU15" s="66">
        <f t="shared" si="88"/>
        <v>130</v>
      </c>
      <c r="CX15" s="63">
        <f t="shared" si="89"/>
        <v>40.85</v>
      </c>
      <c r="CY15" s="64">
        <f t="shared" si="90"/>
        <v>8</v>
      </c>
      <c r="CZ15" s="65">
        <f t="shared" si="91"/>
        <v>160</v>
      </c>
      <c r="DA15" s="67">
        <f t="shared" si="92"/>
        <v>40.42</v>
      </c>
      <c r="DB15" s="64">
        <f t="shared" si="93"/>
        <v>10</v>
      </c>
      <c r="DC15" s="65">
        <f t="shared" si="94"/>
        <v>130</v>
      </c>
      <c r="DD15" s="68">
        <f t="shared" si="95"/>
        <v>81.27</v>
      </c>
      <c r="DE15" s="64">
        <f t="shared" si="96"/>
        <v>7</v>
      </c>
      <c r="DF15" s="66">
        <f t="shared" si="97"/>
        <v>180</v>
      </c>
      <c r="DH15" s="63">
        <f t="shared" si="98"/>
        <v>53.52</v>
      </c>
      <c r="DI15" s="64">
        <f t="shared" si="99"/>
        <v>15</v>
      </c>
      <c r="DJ15" s="65">
        <f t="shared" si="100"/>
        <v>80</v>
      </c>
      <c r="DK15" s="67">
        <f t="shared" si="101"/>
        <v>58.83</v>
      </c>
      <c r="DL15" s="64">
        <f t="shared" si="102"/>
        <v>8</v>
      </c>
      <c r="DM15" s="65">
        <f t="shared" si="103"/>
        <v>160</v>
      </c>
      <c r="DN15" s="68">
        <f t="shared" si="104"/>
        <v>112.35</v>
      </c>
      <c r="DO15" s="64">
        <f t="shared" si="105"/>
        <v>8</v>
      </c>
      <c r="DP15" s="66">
        <f t="shared" si="106"/>
        <v>160</v>
      </c>
      <c r="DQ15" s="57"/>
      <c r="DR15" s="63">
        <f t="shared" si="107"/>
        <v>54.77</v>
      </c>
      <c r="DS15" s="64">
        <f t="shared" si="108"/>
        <v>4</v>
      </c>
      <c r="DT15" s="65">
        <f t="shared" si="109"/>
        <v>250</v>
      </c>
      <c r="DU15" s="67">
        <f t="shared" si="110"/>
        <v>52.17</v>
      </c>
      <c r="DV15" s="64">
        <f t="shared" si="111"/>
        <v>6</v>
      </c>
      <c r="DW15" s="65">
        <f t="shared" si="112"/>
        <v>200</v>
      </c>
      <c r="DX15" s="68">
        <f t="shared" si="113"/>
        <v>106.94</v>
      </c>
      <c r="DY15" s="64">
        <f t="shared" si="114"/>
        <v>4</v>
      </c>
      <c r="DZ15" s="66">
        <f t="shared" si="115"/>
        <v>250</v>
      </c>
    </row>
    <row r="16" spans="1:130" x14ac:dyDescent="0.15">
      <c r="A16" s="59" t="e">
        <f>IF(#REF!=0,"",RANK(#REF!,#REF!,0))</f>
        <v>#REF!</v>
      </c>
      <c r="B16" s="59">
        <f t="shared" si="0"/>
        <v>10</v>
      </c>
      <c r="C16" s="59">
        <f t="shared" si="1"/>
        <v>6</v>
      </c>
      <c r="D16" s="59" t="str">
        <f t="shared" si="2"/>
        <v/>
      </c>
      <c r="E16" t="s">
        <v>82</v>
      </c>
      <c r="F16" t="s">
        <v>83</v>
      </c>
      <c r="G16">
        <v>89271</v>
      </c>
      <c r="H16" s="60">
        <f t="shared" si="3"/>
        <v>1005</v>
      </c>
      <c r="I16" s="60">
        <f t="shared" si="4"/>
        <v>1850</v>
      </c>
      <c r="J16" s="60">
        <f t="shared" si="5"/>
        <v>0</v>
      </c>
      <c r="K16" s="61">
        <f t="shared" si="6"/>
        <v>145</v>
      </c>
      <c r="L16" s="61">
        <f t="shared" si="7"/>
        <v>145</v>
      </c>
      <c r="M16" s="61">
        <f t="shared" si="8"/>
        <v>200</v>
      </c>
      <c r="N16" s="61">
        <f t="shared" si="9"/>
        <v>0</v>
      </c>
      <c r="O16" s="61">
        <f t="shared" si="10"/>
        <v>200</v>
      </c>
      <c r="P16" s="61">
        <f t="shared" si="11"/>
        <v>200</v>
      </c>
      <c r="Q16" s="61">
        <f t="shared" si="12"/>
        <v>160</v>
      </c>
      <c r="R16" s="61">
        <f t="shared" si="13"/>
        <v>120</v>
      </c>
      <c r="S16" s="61">
        <f t="shared" si="14"/>
        <v>100</v>
      </c>
      <c r="T16" s="61">
        <f t="shared" si="15"/>
        <v>160</v>
      </c>
      <c r="U16" s="61">
        <f t="shared" si="16"/>
        <v>100</v>
      </c>
      <c r="V16" s="61">
        <f t="shared" si="17"/>
        <v>100</v>
      </c>
      <c r="W16" s="61">
        <f t="shared" si="18"/>
        <v>180</v>
      </c>
      <c r="X16" s="61">
        <f t="shared" si="19"/>
        <v>200</v>
      </c>
      <c r="Y16" s="61">
        <f t="shared" si="20"/>
        <v>250</v>
      </c>
      <c r="Z16" s="61">
        <f t="shared" si="21"/>
        <v>0</v>
      </c>
      <c r="AA16" s="61">
        <f t="shared" si="22"/>
        <v>200</v>
      </c>
      <c r="AB16" s="61">
        <f t="shared" si="23"/>
        <v>200</v>
      </c>
      <c r="AC16" s="61">
        <f t="shared" si="24"/>
        <v>180</v>
      </c>
      <c r="AD16" s="61">
        <f t="shared" si="25"/>
        <v>145</v>
      </c>
      <c r="AE16" s="61">
        <f t="shared" si="26"/>
        <v>300</v>
      </c>
      <c r="AF16" s="62">
        <f t="shared" si="27"/>
        <v>160</v>
      </c>
      <c r="AG16" s="62">
        <f t="shared" si="28"/>
        <v>130</v>
      </c>
      <c r="AH16" s="69">
        <f t="shared" si="29"/>
        <v>40.32</v>
      </c>
      <c r="AI16" s="64">
        <f t="shared" si="30"/>
        <v>8</v>
      </c>
      <c r="AJ16" s="65">
        <f t="shared" si="31"/>
        <v>160</v>
      </c>
      <c r="AK16" s="69">
        <f t="shared" si="32"/>
        <v>43.82</v>
      </c>
      <c r="AL16" s="64">
        <f t="shared" si="33"/>
        <v>13</v>
      </c>
      <c r="AM16" s="65">
        <f t="shared" si="34"/>
        <v>100</v>
      </c>
      <c r="AN16" s="63">
        <f t="shared" si="35"/>
        <v>84.14</v>
      </c>
      <c r="AO16" s="64">
        <f t="shared" si="36"/>
        <v>9</v>
      </c>
      <c r="AP16" s="66">
        <f t="shared" si="37"/>
        <v>145</v>
      </c>
      <c r="AR16" s="63" t="str">
        <f t="shared" si="38"/>
        <v>DNF</v>
      </c>
      <c r="AS16" s="64">
        <f t="shared" si="39"/>
        <v>0</v>
      </c>
      <c r="AT16" s="65">
        <f t="shared" si="40"/>
        <v>0</v>
      </c>
      <c r="AU16" s="67">
        <f t="shared" si="41"/>
        <v>54.09</v>
      </c>
      <c r="AV16" s="64">
        <f t="shared" si="42"/>
        <v>6</v>
      </c>
      <c r="AW16" s="65">
        <f t="shared" si="43"/>
        <v>200</v>
      </c>
      <c r="AX16" s="68">
        <f t="shared" si="44"/>
        <v>0</v>
      </c>
      <c r="AY16" s="64">
        <f t="shared" si="45"/>
        <v>0</v>
      </c>
      <c r="AZ16" s="66">
        <f t="shared" si="46"/>
        <v>0</v>
      </c>
      <c r="BB16" s="63" t="str">
        <f t="shared" si="47"/>
        <v/>
      </c>
      <c r="BC16" s="64">
        <f t="shared" si="48"/>
        <v>0</v>
      </c>
      <c r="BD16" s="65">
        <f t="shared" si="49"/>
        <v>0</v>
      </c>
      <c r="BE16" s="67" t="str">
        <f t="shared" si="50"/>
        <v/>
      </c>
      <c r="BF16" s="64">
        <f t="shared" si="51"/>
        <v>0</v>
      </c>
      <c r="BG16" s="65">
        <f t="shared" si="52"/>
        <v>0</v>
      </c>
      <c r="BH16" s="68" t="str">
        <f t="shared" si="53"/>
        <v/>
      </c>
      <c r="BI16" s="64">
        <f t="shared" si="54"/>
        <v>0</v>
      </c>
      <c r="BJ16" s="66">
        <f t="shared" si="55"/>
        <v>0</v>
      </c>
      <c r="BK16" s="69">
        <f t="shared" si="56"/>
        <v>54.19</v>
      </c>
      <c r="BL16" s="64">
        <f t="shared" si="57"/>
        <v>13</v>
      </c>
      <c r="BM16" s="65">
        <f t="shared" si="58"/>
        <v>100</v>
      </c>
      <c r="BO16" s="63">
        <f t="shared" si="59"/>
        <v>50.55</v>
      </c>
      <c r="BP16" s="64">
        <f t="shared" si="60"/>
        <v>13</v>
      </c>
      <c r="BQ16" s="65">
        <f t="shared" si="61"/>
        <v>100</v>
      </c>
      <c r="BS16" s="69">
        <f t="shared" si="62"/>
        <v>54.19</v>
      </c>
      <c r="BT16" s="64">
        <f t="shared" si="63"/>
        <v>13</v>
      </c>
      <c r="BU16" s="65">
        <f t="shared" si="64"/>
        <v>100</v>
      </c>
      <c r="BV16" s="63">
        <f t="shared" si="65"/>
        <v>35.58</v>
      </c>
      <c r="BW16" s="64">
        <f t="shared" si="66"/>
        <v>8</v>
      </c>
      <c r="BX16" s="65">
        <f t="shared" si="67"/>
        <v>160</v>
      </c>
      <c r="BY16" s="63">
        <f t="shared" si="68"/>
        <v>89.77</v>
      </c>
      <c r="BZ16" s="64">
        <f t="shared" si="69"/>
        <v>8</v>
      </c>
      <c r="CA16" s="65">
        <f t="shared" si="70"/>
        <v>160</v>
      </c>
      <c r="CC16" s="63">
        <f t="shared" si="71"/>
        <v>50.55</v>
      </c>
      <c r="CD16" s="64">
        <f t="shared" si="72"/>
        <v>13</v>
      </c>
      <c r="CE16" s="65">
        <f t="shared" si="73"/>
        <v>100</v>
      </c>
      <c r="CF16" s="63">
        <f t="shared" si="74"/>
        <v>33.19</v>
      </c>
      <c r="CG16" s="64">
        <f t="shared" si="75"/>
        <v>10</v>
      </c>
      <c r="CH16" s="65">
        <f t="shared" si="76"/>
        <v>130</v>
      </c>
      <c r="CI16" s="63">
        <f t="shared" si="77"/>
        <v>83.74</v>
      </c>
      <c r="CJ16" s="64">
        <f t="shared" si="78"/>
        <v>11</v>
      </c>
      <c r="CK16" s="65">
        <f t="shared" si="79"/>
        <v>120</v>
      </c>
      <c r="CL16" s="70"/>
      <c r="CM16" s="63">
        <f t="shared" si="80"/>
        <v>42.42</v>
      </c>
      <c r="CN16" s="64">
        <f t="shared" si="81"/>
        <v>6</v>
      </c>
      <c r="CO16" s="65">
        <f t="shared" si="82"/>
        <v>200</v>
      </c>
      <c r="CP16" s="67">
        <f t="shared" si="83"/>
        <v>43.92</v>
      </c>
      <c r="CQ16" s="64">
        <f t="shared" si="84"/>
        <v>7</v>
      </c>
      <c r="CR16" s="65">
        <f t="shared" si="85"/>
        <v>180</v>
      </c>
      <c r="CS16" s="68">
        <f t="shared" si="86"/>
        <v>86.34</v>
      </c>
      <c r="CT16" s="64">
        <f t="shared" si="87"/>
        <v>6</v>
      </c>
      <c r="CU16" s="66">
        <f t="shared" si="88"/>
        <v>200</v>
      </c>
      <c r="CX16" s="63">
        <f t="shared" si="89"/>
        <v>41.91</v>
      </c>
      <c r="CY16" s="64">
        <f t="shared" si="90"/>
        <v>13</v>
      </c>
      <c r="CZ16" s="65">
        <f t="shared" si="91"/>
        <v>100</v>
      </c>
      <c r="DA16" s="67">
        <f t="shared" si="92"/>
        <v>39.65</v>
      </c>
      <c r="DB16" s="64">
        <f t="shared" si="93"/>
        <v>7</v>
      </c>
      <c r="DC16" s="65">
        <f t="shared" si="94"/>
        <v>180</v>
      </c>
      <c r="DD16" s="68">
        <f t="shared" si="95"/>
        <v>81.56</v>
      </c>
      <c r="DE16" s="64">
        <f t="shared" si="96"/>
        <v>9</v>
      </c>
      <c r="DF16" s="66">
        <f t="shared" si="97"/>
        <v>145</v>
      </c>
      <c r="DH16" s="63">
        <f t="shared" si="98"/>
        <v>51.58</v>
      </c>
      <c r="DI16" s="64">
        <f t="shared" si="99"/>
        <v>9</v>
      </c>
      <c r="DJ16" s="65">
        <f t="shared" si="100"/>
        <v>145</v>
      </c>
      <c r="DK16" s="67">
        <f t="shared" si="101"/>
        <v>57.35</v>
      </c>
      <c r="DL16" s="64">
        <f t="shared" si="102"/>
        <v>3</v>
      </c>
      <c r="DM16" s="65">
        <f t="shared" si="103"/>
        <v>300</v>
      </c>
      <c r="DN16" s="68">
        <f t="shared" si="104"/>
        <v>108.93</v>
      </c>
      <c r="DO16" s="64">
        <f t="shared" si="105"/>
        <v>6</v>
      </c>
      <c r="DP16" s="66">
        <f t="shared" si="106"/>
        <v>200</v>
      </c>
      <c r="DQ16" s="57"/>
      <c r="DR16" s="63">
        <f t="shared" si="107"/>
        <v>55.39</v>
      </c>
      <c r="DS16" s="64">
        <f t="shared" si="108"/>
        <v>6</v>
      </c>
      <c r="DT16" s="65">
        <f t="shared" si="109"/>
        <v>200</v>
      </c>
      <c r="DU16" s="67">
        <f t="shared" si="110"/>
        <v>51.91</v>
      </c>
      <c r="DV16" s="64">
        <f t="shared" si="111"/>
        <v>4</v>
      </c>
      <c r="DW16" s="65">
        <f t="shared" si="112"/>
        <v>250</v>
      </c>
      <c r="DX16" s="68">
        <f t="shared" si="113"/>
        <v>107.3</v>
      </c>
      <c r="DY16" s="64">
        <f t="shared" si="114"/>
        <v>6</v>
      </c>
      <c r="DZ16" s="66">
        <f t="shared" si="115"/>
        <v>200</v>
      </c>
    </row>
    <row r="17" spans="1:130" x14ac:dyDescent="0.15">
      <c r="A17" s="59" t="e">
        <f>IF(#REF!=0,"",RANK(#REF!,#REF!,0))</f>
        <v>#REF!</v>
      </c>
      <c r="B17" s="59">
        <f t="shared" si="0"/>
        <v>11</v>
      </c>
      <c r="C17" s="59">
        <f t="shared" si="1"/>
        <v>8</v>
      </c>
      <c r="D17" s="59" t="str">
        <f t="shared" si="2"/>
        <v/>
      </c>
      <c r="E17" t="s">
        <v>84</v>
      </c>
      <c r="F17" t="s">
        <v>70</v>
      </c>
      <c r="G17">
        <v>93996</v>
      </c>
      <c r="H17" s="60">
        <f t="shared" si="3"/>
        <v>915</v>
      </c>
      <c r="I17" s="60">
        <f t="shared" si="4"/>
        <v>1505</v>
      </c>
      <c r="J17" s="60">
        <f t="shared" si="5"/>
        <v>0</v>
      </c>
      <c r="K17" s="61">
        <f t="shared" si="6"/>
        <v>0</v>
      </c>
      <c r="L17" s="61">
        <f t="shared" si="7"/>
        <v>90</v>
      </c>
      <c r="M17" s="61">
        <f t="shared" si="8"/>
        <v>145</v>
      </c>
      <c r="N17" s="61">
        <f t="shared" si="9"/>
        <v>180</v>
      </c>
      <c r="O17" s="61">
        <f t="shared" si="10"/>
        <v>0</v>
      </c>
      <c r="P17" s="61">
        <f t="shared" si="11"/>
        <v>0</v>
      </c>
      <c r="Q17" s="61">
        <f t="shared" si="12"/>
        <v>0</v>
      </c>
      <c r="R17" s="61">
        <f t="shared" si="13"/>
        <v>100</v>
      </c>
      <c r="S17" s="61">
        <f t="shared" si="14"/>
        <v>400</v>
      </c>
      <c r="T17" s="61">
        <f t="shared" si="15"/>
        <v>0</v>
      </c>
      <c r="U17" s="61">
        <f t="shared" si="16"/>
        <v>180</v>
      </c>
      <c r="V17" s="61">
        <f t="shared" si="17"/>
        <v>70</v>
      </c>
      <c r="W17" s="61">
        <f t="shared" si="18"/>
        <v>80</v>
      </c>
      <c r="X17" s="61">
        <f t="shared" si="19"/>
        <v>130</v>
      </c>
      <c r="Y17" s="61">
        <f t="shared" si="20"/>
        <v>130</v>
      </c>
      <c r="Z17" s="61">
        <f t="shared" si="21"/>
        <v>130</v>
      </c>
      <c r="AA17" s="61">
        <f t="shared" si="22"/>
        <v>160</v>
      </c>
      <c r="AB17" s="61">
        <f t="shared" si="23"/>
        <v>0</v>
      </c>
      <c r="AC17" s="61">
        <f t="shared" si="24"/>
        <v>80</v>
      </c>
      <c r="AD17" s="61">
        <f t="shared" si="25"/>
        <v>0</v>
      </c>
      <c r="AE17" s="61">
        <f t="shared" si="26"/>
        <v>0</v>
      </c>
      <c r="AF17" s="62">
        <f t="shared" si="27"/>
        <v>0</v>
      </c>
      <c r="AG17" s="62">
        <f t="shared" si="28"/>
        <v>70</v>
      </c>
      <c r="AH17" s="63" t="str">
        <f t="shared" si="29"/>
        <v>DNF</v>
      </c>
      <c r="AI17" s="64">
        <f t="shared" si="30"/>
        <v>0</v>
      </c>
      <c r="AJ17" s="65">
        <f t="shared" si="31"/>
        <v>0</v>
      </c>
      <c r="AK17" s="63">
        <f t="shared" si="32"/>
        <v>43.13</v>
      </c>
      <c r="AL17" s="64">
        <f t="shared" si="33"/>
        <v>7</v>
      </c>
      <c r="AM17" s="65">
        <f t="shared" si="34"/>
        <v>180</v>
      </c>
      <c r="AN17" s="63">
        <f t="shared" si="35"/>
        <v>0</v>
      </c>
      <c r="AO17" s="64">
        <f t="shared" si="36"/>
        <v>0</v>
      </c>
      <c r="AP17" s="66">
        <f t="shared" si="37"/>
        <v>0</v>
      </c>
      <c r="AR17" s="69">
        <f t="shared" si="38"/>
        <v>57.59</v>
      </c>
      <c r="AS17" s="64">
        <f t="shared" si="39"/>
        <v>10</v>
      </c>
      <c r="AT17" s="65">
        <f t="shared" si="40"/>
        <v>130</v>
      </c>
      <c r="AU17" s="73">
        <f t="shared" si="41"/>
        <v>55.27</v>
      </c>
      <c r="AV17" s="64">
        <f t="shared" si="42"/>
        <v>8</v>
      </c>
      <c r="AW17" s="65">
        <f t="shared" si="43"/>
        <v>160</v>
      </c>
      <c r="AX17" s="68">
        <f t="shared" si="44"/>
        <v>112.86</v>
      </c>
      <c r="AY17" s="64">
        <f t="shared" si="45"/>
        <v>7</v>
      </c>
      <c r="AZ17" s="66">
        <f t="shared" si="46"/>
        <v>180</v>
      </c>
      <c r="BB17" s="69" t="str">
        <f t="shared" si="47"/>
        <v/>
      </c>
      <c r="BC17" s="64">
        <f t="shared" si="48"/>
        <v>0</v>
      </c>
      <c r="BD17" s="65">
        <f t="shared" si="49"/>
        <v>0</v>
      </c>
      <c r="BE17" s="73" t="str">
        <f t="shared" si="50"/>
        <v/>
      </c>
      <c r="BF17" s="64">
        <f t="shared" si="51"/>
        <v>0</v>
      </c>
      <c r="BG17" s="65">
        <f t="shared" si="52"/>
        <v>0</v>
      </c>
      <c r="BH17" s="68" t="str">
        <f t="shared" si="53"/>
        <v/>
      </c>
      <c r="BI17" s="64">
        <f t="shared" si="54"/>
        <v>0</v>
      </c>
      <c r="BJ17" s="66">
        <f t="shared" si="55"/>
        <v>0</v>
      </c>
      <c r="BK17" s="69">
        <f t="shared" si="56"/>
        <v>51.97</v>
      </c>
      <c r="BL17" s="64">
        <f t="shared" si="57"/>
        <v>2</v>
      </c>
      <c r="BM17" s="65">
        <f t="shared" si="58"/>
        <v>400</v>
      </c>
      <c r="BO17" s="63">
        <f t="shared" si="59"/>
        <v>49.75</v>
      </c>
      <c r="BP17" s="64">
        <f t="shared" si="60"/>
        <v>8</v>
      </c>
      <c r="BQ17" s="65">
        <f t="shared" si="61"/>
        <v>160</v>
      </c>
      <c r="BS17" s="69">
        <f t="shared" si="62"/>
        <v>51.97</v>
      </c>
      <c r="BT17" s="64">
        <f t="shared" si="63"/>
        <v>2</v>
      </c>
      <c r="BU17" s="65">
        <f t="shared" si="64"/>
        <v>400</v>
      </c>
      <c r="BV17" s="63" t="str">
        <f t="shared" si="65"/>
        <v>DNF</v>
      </c>
      <c r="BW17" s="64">
        <f t="shared" si="66"/>
        <v>0</v>
      </c>
      <c r="BX17" s="65">
        <f t="shared" si="67"/>
        <v>0</v>
      </c>
      <c r="BY17" s="63">
        <f t="shared" si="68"/>
        <v>0</v>
      </c>
      <c r="BZ17" s="64">
        <f t="shared" si="69"/>
        <v>0</v>
      </c>
      <c r="CA17" s="65">
        <f t="shared" si="70"/>
        <v>0</v>
      </c>
      <c r="CC17" s="63">
        <f t="shared" si="71"/>
        <v>49.75</v>
      </c>
      <c r="CD17" s="64">
        <f t="shared" si="72"/>
        <v>8</v>
      </c>
      <c r="CE17" s="65">
        <f t="shared" si="73"/>
        <v>160</v>
      </c>
      <c r="CF17" s="63">
        <f t="shared" si="74"/>
        <v>34.22</v>
      </c>
      <c r="CG17" s="64">
        <f t="shared" si="75"/>
        <v>17</v>
      </c>
      <c r="CH17" s="65">
        <f t="shared" si="76"/>
        <v>70</v>
      </c>
      <c r="CI17" s="63">
        <f t="shared" si="77"/>
        <v>83.97</v>
      </c>
      <c r="CJ17" s="64">
        <f t="shared" si="78"/>
        <v>13</v>
      </c>
      <c r="CK17" s="65">
        <f t="shared" si="79"/>
        <v>100</v>
      </c>
      <c r="CL17" s="70"/>
      <c r="CM17" s="63" t="str">
        <f t="shared" si="80"/>
        <v>DNF</v>
      </c>
      <c r="CN17" s="64">
        <f t="shared" si="81"/>
        <v>0</v>
      </c>
      <c r="CO17" s="65">
        <f t="shared" si="82"/>
        <v>0</v>
      </c>
      <c r="CP17" s="67">
        <f t="shared" si="83"/>
        <v>46.79</v>
      </c>
      <c r="CQ17" s="64">
        <f t="shared" si="84"/>
        <v>15</v>
      </c>
      <c r="CR17" s="65">
        <f t="shared" si="85"/>
        <v>80</v>
      </c>
      <c r="CS17" s="68">
        <f t="shared" si="86"/>
        <v>0</v>
      </c>
      <c r="CT17" s="64">
        <f t="shared" si="87"/>
        <v>0</v>
      </c>
      <c r="CU17" s="66">
        <f t="shared" si="88"/>
        <v>0</v>
      </c>
      <c r="CX17" s="63">
        <f t="shared" si="89"/>
        <v>42.34</v>
      </c>
      <c r="CY17" s="64">
        <f t="shared" si="90"/>
        <v>17</v>
      </c>
      <c r="CZ17" s="65">
        <f t="shared" si="91"/>
        <v>70</v>
      </c>
      <c r="DA17" s="67">
        <f t="shared" si="92"/>
        <v>41</v>
      </c>
      <c r="DB17" s="64">
        <f t="shared" si="93"/>
        <v>15</v>
      </c>
      <c r="DC17" s="65">
        <f t="shared" si="94"/>
        <v>80</v>
      </c>
      <c r="DD17" s="68">
        <f t="shared" si="95"/>
        <v>83.34</v>
      </c>
      <c r="DE17" s="64">
        <f t="shared" si="96"/>
        <v>14</v>
      </c>
      <c r="DF17" s="66">
        <f t="shared" si="97"/>
        <v>90</v>
      </c>
      <c r="DH17" s="63" t="str">
        <f t="shared" si="98"/>
        <v>DNF</v>
      </c>
      <c r="DI17" s="64">
        <f t="shared" si="99"/>
        <v>0</v>
      </c>
      <c r="DJ17" s="65">
        <f t="shared" si="100"/>
        <v>0</v>
      </c>
      <c r="DK17" s="67" t="str">
        <f t="shared" si="101"/>
        <v>DNF</v>
      </c>
      <c r="DL17" s="64">
        <f t="shared" si="102"/>
        <v>0</v>
      </c>
      <c r="DM17" s="65">
        <f t="shared" si="103"/>
        <v>0</v>
      </c>
      <c r="DN17" s="68">
        <f t="shared" si="104"/>
        <v>0</v>
      </c>
      <c r="DO17" s="64">
        <f t="shared" si="105"/>
        <v>0</v>
      </c>
      <c r="DP17" s="66">
        <f t="shared" si="106"/>
        <v>0</v>
      </c>
      <c r="DQ17" s="57"/>
      <c r="DR17" s="63">
        <f t="shared" si="107"/>
        <v>56.21</v>
      </c>
      <c r="DS17" s="64">
        <f t="shared" si="108"/>
        <v>10</v>
      </c>
      <c r="DT17" s="65">
        <f t="shared" si="109"/>
        <v>130</v>
      </c>
      <c r="DU17" s="67">
        <f t="shared" si="110"/>
        <v>53.55</v>
      </c>
      <c r="DV17" s="64">
        <f t="shared" si="111"/>
        <v>10</v>
      </c>
      <c r="DW17" s="65">
        <f t="shared" si="112"/>
        <v>130</v>
      </c>
      <c r="DX17" s="68">
        <f t="shared" si="113"/>
        <v>109.76</v>
      </c>
      <c r="DY17" s="64">
        <f t="shared" si="114"/>
        <v>9</v>
      </c>
      <c r="DZ17" s="66">
        <f t="shared" si="115"/>
        <v>145</v>
      </c>
    </row>
    <row r="18" spans="1:130" x14ac:dyDescent="0.15">
      <c r="A18" s="59" t="e">
        <f>IF(#REF!=0,"",RANK(#REF!,#REF!,0))</f>
        <v>#REF!</v>
      </c>
      <c r="B18" s="59">
        <f t="shared" si="0"/>
        <v>12</v>
      </c>
      <c r="C18" s="59" t="str">
        <f t="shared" si="1"/>
        <v/>
      </c>
      <c r="D18" s="59">
        <f t="shared" si="2"/>
        <v>5</v>
      </c>
      <c r="E18" t="s">
        <v>85</v>
      </c>
      <c r="F18" t="s">
        <v>74</v>
      </c>
      <c r="G18">
        <v>78824</v>
      </c>
      <c r="H18" s="60">
        <f t="shared" si="3"/>
        <v>765</v>
      </c>
      <c r="I18" s="60">
        <f t="shared" si="4"/>
        <v>0</v>
      </c>
      <c r="J18" s="60">
        <f t="shared" si="5"/>
        <v>1715</v>
      </c>
      <c r="K18" s="61">
        <f t="shared" si="6"/>
        <v>0</v>
      </c>
      <c r="L18" s="61">
        <f t="shared" si="7"/>
        <v>200</v>
      </c>
      <c r="M18" s="61">
        <f t="shared" si="8"/>
        <v>0</v>
      </c>
      <c r="N18" s="61">
        <f t="shared" si="9"/>
        <v>0</v>
      </c>
      <c r="O18" s="61">
        <f t="shared" si="10"/>
        <v>160</v>
      </c>
      <c r="P18" s="61">
        <f t="shared" si="11"/>
        <v>225</v>
      </c>
      <c r="Q18" s="61">
        <f t="shared" si="12"/>
        <v>120</v>
      </c>
      <c r="R18" s="61">
        <f t="shared" si="13"/>
        <v>90</v>
      </c>
      <c r="S18" s="61">
        <f t="shared" si="14"/>
        <v>60</v>
      </c>
      <c r="T18" s="61">
        <f t="shared" si="15"/>
        <v>90</v>
      </c>
      <c r="U18" s="61">
        <f t="shared" si="16"/>
        <v>0</v>
      </c>
      <c r="V18" s="61">
        <f t="shared" si="17"/>
        <v>200</v>
      </c>
      <c r="W18" s="61">
        <f t="shared" si="18"/>
        <v>110</v>
      </c>
      <c r="X18" s="61">
        <f t="shared" si="19"/>
        <v>0</v>
      </c>
      <c r="Y18" s="61">
        <f t="shared" si="20"/>
        <v>70</v>
      </c>
      <c r="Z18" s="61">
        <f t="shared" si="21"/>
        <v>0</v>
      </c>
      <c r="AA18" s="61">
        <f t="shared" si="22"/>
        <v>0</v>
      </c>
      <c r="AB18" s="61">
        <f t="shared" si="23"/>
        <v>160</v>
      </c>
      <c r="AC18" s="61">
        <f t="shared" si="24"/>
        <v>145</v>
      </c>
      <c r="AD18" s="61">
        <f t="shared" si="25"/>
        <v>180</v>
      </c>
      <c r="AE18" s="61">
        <f t="shared" si="26"/>
        <v>225</v>
      </c>
      <c r="AF18" s="62">
        <f t="shared" si="27"/>
        <v>200</v>
      </c>
      <c r="AG18" s="62">
        <f t="shared" si="28"/>
        <v>225</v>
      </c>
      <c r="AH18" s="63">
        <f t="shared" si="29"/>
        <v>40.96</v>
      </c>
      <c r="AI18" s="64">
        <f t="shared" si="30"/>
        <v>14</v>
      </c>
      <c r="AJ18" s="65">
        <f t="shared" si="31"/>
        <v>90</v>
      </c>
      <c r="AK18" s="63" t="str">
        <f t="shared" si="32"/>
        <v>DNF</v>
      </c>
      <c r="AL18" s="64">
        <f t="shared" si="33"/>
        <v>0</v>
      </c>
      <c r="AM18" s="65">
        <f t="shared" si="34"/>
        <v>0</v>
      </c>
      <c r="AN18" s="63">
        <f t="shared" si="35"/>
        <v>0</v>
      </c>
      <c r="AO18" s="64">
        <f t="shared" si="36"/>
        <v>0</v>
      </c>
      <c r="AP18" s="66">
        <f t="shared" si="37"/>
        <v>0</v>
      </c>
      <c r="AR18" s="69" t="str">
        <f t="shared" si="38"/>
        <v>DNF</v>
      </c>
      <c r="AS18" s="64">
        <f t="shared" si="39"/>
        <v>0</v>
      </c>
      <c r="AT18" s="65">
        <f t="shared" si="40"/>
        <v>0</v>
      </c>
      <c r="AU18" s="73" t="str">
        <f t="shared" si="41"/>
        <v>DNF</v>
      </c>
      <c r="AV18" s="64">
        <f t="shared" si="42"/>
        <v>0</v>
      </c>
      <c r="AW18" s="65">
        <f t="shared" si="43"/>
        <v>0</v>
      </c>
      <c r="AX18" s="68">
        <f t="shared" si="44"/>
        <v>0</v>
      </c>
      <c r="AY18" s="64">
        <f t="shared" si="45"/>
        <v>0</v>
      </c>
      <c r="AZ18" s="66">
        <f t="shared" si="46"/>
        <v>0</v>
      </c>
      <c r="BB18" s="69" t="str">
        <f t="shared" si="47"/>
        <v/>
      </c>
      <c r="BC18" s="64">
        <f t="shared" si="48"/>
        <v>0</v>
      </c>
      <c r="BD18" s="65">
        <f t="shared" si="49"/>
        <v>0</v>
      </c>
      <c r="BE18" s="73" t="str">
        <f t="shared" si="50"/>
        <v/>
      </c>
      <c r="BF18" s="64">
        <f t="shared" si="51"/>
        <v>0</v>
      </c>
      <c r="BG18" s="65">
        <f t="shared" si="52"/>
        <v>0</v>
      </c>
      <c r="BH18" s="68" t="str">
        <f t="shared" si="53"/>
        <v/>
      </c>
      <c r="BI18" s="64">
        <f t="shared" si="54"/>
        <v>0</v>
      </c>
      <c r="BJ18" s="66">
        <f t="shared" si="55"/>
        <v>0</v>
      </c>
      <c r="BK18" s="69">
        <f t="shared" si="56"/>
        <v>56.13</v>
      </c>
      <c r="BL18" s="64">
        <f t="shared" si="57"/>
        <v>19</v>
      </c>
      <c r="BM18" s="65">
        <f t="shared" si="58"/>
        <v>60</v>
      </c>
      <c r="BO18" s="63">
        <f t="shared" si="59"/>
        <v>51.91</v>
      </c>
      <c r="BP18" s="64">
        <f t="shared" si="60"/>
        <v>19</v>
      </c>
      <c r="BQ18" s="65">
        <f t="shared" si="61"/>
        <v>60</v>
      </c>
      <c r="BS18" s="69">
        <f t="shared" si="62"/>
        <v>56.13</v>
      </c>
      <c r="BT18" s="64">
        <f t="shared" si="63"/>
        <v>19</v>
      </c>
      <c r="BU18" s="65">
        <f t="shared" si="64"/>
        <v>60</v>
      </c>
      <c r="BV18" s="63">
        <f t="shared" si="65"/>
        <v>35.11</v>
      </c>
      <c r="BW18" s="64">
        <f t="shared" si="66"/>
        <v>6</v>
      </c>
      <c r="BX18" s="65">
        <f t="shared" si="67"/>
        <v>200</v>
      </c>
      <c r="BY18" s="63">
        <f t="shared" si="68"/>
        <v>91.24</v>
      </c>
      <c r="BZ18" s="64">
        <f t="shared" si="69"/>
        <v>11</v>
      </c>
      <c r="CA18" s="65">
        <f t="shared" si="70"/>
        <v>120</v>
      </c>
      <c r="CC18" s="63">
        <f t="shared" si="71"/>
        <v>51.91</v>
      </c>
      <c r="CD18" s="64">
        <f t="shared" si="72"/>
        <v>19</v>
      </c>
      <c r="CE18" s="65">
        <f t="shared" si="73"/>
        <v>60</v>
      </c>
      <c r="CF18" s="63">
        <f t="shared" si="74"/>
        <v>32.08</v>
      </c>
      <c r="CG18" s="64">
        <f t="shared" si="75"/>
        <v>5</v>
      </c>
      <c r="CH18" s="65">
        <f t="shared" si="76"/>
        <v>225</v>
      </c>
      <c r="CI18" s="63">
        <f t="shared" si="77"/>
        <v>83.99</v>
      </c>
      <c r="CJ18" s="64">
        <f t="shared" si="78"/>
        <v>14</v>
      </c>
      <c r="CK18" s="65">
        <f t="shared" si="79"/>
        <v>90</v>
      </c>
      <c r="CL18" s="70"/>
      <c r="CM18" s="63">
        <f t="shared" si="80"/>
        <v>42.85</v>
      </c>
      <c r="CN18" s="64">
        <f t="shared" si="81"/>
        <v>8</v>
      </c>
      <c r="CO18" s="65">
        <f t="shared" si="82"/>
        <v>160</v>
      </c>
      <c r="CP18" s="67">
        <f t="shared" si="83"/>
        <v>44.27</v>
      </c>
      <c r="CQ18" s="64">
        <f t="shared" si="84"/>
        <v>9</v>
      </c>
      <c r="CR18" s="65">
        <f t="shared" si="85"/>
        <v>145</v>
      </c>
      <c r="CS18" s="68">
        <f t="shared" si="86"/>
        <v>87.12</v>
      </c>
      <c r="CT18" s="64">
        <f t="shared" si="87"/>
        <v>8</v>
      </c>
      <c r="CU18" s="66">
        <f t="shared" si="88"/>
        <v>160</v>
      </c>
      <c r="CX18" s="63">
        <f t="shared" si="89"/>
        <v>39.85</v>
      </c>
      <c r="CY18" s="64">
        <f t="shared" si="90"/>
        <v>6</v>
      </c>
      <c r="CZ18" s="65">
        <f t="shared" si="91"/>
        <v>200</v>
      </c>
      <c r="DA18" s="67">
        <f t="shared" si="92"/>
        <v>40.81</v>
      </c>
      <c r="DB18" s="64">
        <f t="shared" si="93"/>
        <v>12</v>
      </c>
      <c r="DC18" s="65">
        <f t="shared" si="94"/>
        <v>110</v>
      </c>
      <c r="DD18" s="68">
        <f t="shared" si="95"/>
        <v>80.66</v>
      </c>
      <c r="DE18" s="64">
        <f t="shared" si="96"/>
        <v>6</v>
      </c>
      <c r="DF18" s="66">
        <f t="shared" si="97"/>
        <v>200</v>
      </c>
      <c r="DH18" s="63">
        <f t="shared" si="98"/>
        <v>50.87</v>
      </c>
      <c r="DI18" s="64">
        <f t="shared" si="99"/>
        <v>7</v>
      </c>
      <c r="DJ18" s="65">
        <f t="shared" si="100"/>
        <v>180</v>
      </c>
      <c r="DK18" s="67">
        <f t="shared" si="101"/>
        <v>57.81</v>
      </c>
      <c r="DL18" s="64">
        <f t="shared" si="102"/>
        <v>5</v>
      </c>
      <c r="DM18" s="65">
        <f t="shared" si="103"/>
        <v>225</v>
      </c>
      <c r="DN18" s="68">
        <f t="shared" si="104"/>
        <v>108.68</v>
      </c>
      <c r="DO18" s="64">
        <f t="shared" si="105"/>
        <v>5</v>
      </c>
      <c r="DP18" s="66">
        <f t="shared" si="106"/>
        <v>225</v>
      </c>
      <c r="DQ18" s="57"/>
      <c r="DR18" s="63" t="str">
        <f t="shared" si="107"/>
        <v>DNF</v>
      </c>
      <c r="DS18" s="64">
        <f t="shared" si="108"/>
        <v>0</v>
      </c>
      <c r="DT18" s="65">
        <f t="shared" si="109"/>
        <v>0</v>
      </c>
      <c r="DU18" s="67">
        <f t="shared" si="110"/>
        <v>54.47</v>
      </c>
      <c r="DV18" s="64">
        <f t="shared" si="111"/>
        <v>17</v>
      </c>
      <c r="DW18" s="65">
        <f t="shared" si="112"/>
        <v>70</v>
      </c>
      <c r="DX18" s="68">
        <f t="shared" si="113"/>
        <v>0</v>
      </c>
      <c r="DY18" s="64">
        <f t="shared" si="114"/>
        <v>0</v>
      </c>
      <c r="DZ18" s="66">
        <f t="shared" si="115"/>
        <v>0</v>
      </c>
    </row>
    <row r="19" spans="1:130" x14ac:dyDescent="0.15">
      <c r="A19" s="59" t="e">
        <f>IF(#REF!=0,"",RANK(#REF!,#REF!,0))</f>
        <v>#REF!</v>
      </c>
      <c r="B19" s="59">
        <f t="shared" si="0"/>
        <v>13</v>
      </c>
      <c r="C19" s="59">
        <f t="shared" si="1"/>
        <v>10</v>
      </c>
      <c r="D19" s="59" t="str">
        <f t="shared" si="2"/>
        <v/>
      </c>
      <c r="E19" t="s">
        <v>86</v>
      </c>
      <c r="F19" t="s">
        <v>80</v>
      </c>
      <c r="G19">
        <v>94052</v>
      </c>
      <c r="H19" s="60">
        <f t="shared" si="3"/>
        <v>730</v>
      </c>
      <c r="I19" s="60">
        <f t="shared" si="4"/>
        <v>1225</v>
      </c>
      <c r="J19" s="60">
        <f t="shared" si="5"/>
        <v>0</v>
      </c>
      <c r="K19" s="61">
        <f t="shared" si="6"/>
        <v>65</v>
      </c>
      <c r="L19" s="61">
        <f t="shared" si="7"/>
        <v>0</v>
      </c>
      <c r="M19" s="61">
        <f t="shared" si="8"/>
        <v>130</v>
      </c>
      <c r="N19" s="61">
        <f t="shared" si="9"/>
        <v>90</v>
      </c>
      <c r="O19" s="61">
        <f t="shared" si="10"/>
        <v>0</v>
      </c>
      <c r="P19" s="61">
        <f t="shared" si="11"/>
        <v>120</v>
      </c>
      <c r="Q19" s="61">
        <f t="shared" si="12"/>
        <v>0</v>
      </c>
      <c r="R19" s="61">
        <f t="shared" si="13"/>
        <v>180</v>
      </c>
      <c r="S19" s="61">
        <f t="shared" si="14"/>
        <v>145</v>
      </c>
      <c r="T19" s="61">
        <f t="shared" si="15"/>
        <v>65</v>
      </c>
      <c r="U19" s="61">
        <f t="shared" si="16"/>
        <v>47</v>
      </c>
      <c r="V19" s="61">
        <f t="shared" si="17"/>
        <v>51</v>
      </c>
      <c r="W19" s="61">
        <f t="shared" si="18"/>
        <v>0</v>
      </c>
      <c r="X19" s="61">
        <f t="shared" si="19"/>
        <v>160</v>
      </c>
      <c r="Y19" s="61">
        <f t="shared" si="20"/>
        <v>90</v>
      </c>
      <c r="Z19" s="61">
        <f t="shared" si="21"/>
        <v>51</v>
      </c>
      <c r="AA19" s="61">
        <f t="shared" si="22"/>
        <v>80</v>
      </c>
      <c r="AB19" s="61">
        <f t="shared" si="23"/>
        <v>110</v>
      </c>
      <c r="AC19" s="61">
        <f t="shared" si="24"/>
        <v>0</v>
      </c>
      <c r="AD19" s="61">
        <f t="shared" si="25"/>
        <v>100</v>
      </c>
      <c r="AE19" s="61">
        <f t="shared" si="26"/>
        <v>110</v>
      </c>
      <c r="AF19" s="62">
        <f t="shared" si="27"/>
        <v>0</v>
      </c>
      <c r="AG19" s="62">
        <f t="shared" si="28"/>
        <v>180</v>
      </c>
      <c r="AH19" s="63">
        <f t="shared" si="29"/>
        <v>41.87</v>
      </c>
      <c r="AI19" s="64">
        <f t="shared" si="30"/>
        <v>18</v>
      </c>
      <c r="AJ19" s="65">
        <f t="shared" si="31"/>
        <v>65</v>
      </c>
      <c r="AK19" s="63">
        <f t="shared" si="32"/>
        <v>46.17</v>
      </c>
      <c r="AL19" s="64">
        <f t="shared" si="33"/>
        <v>22</v>
      </c>
      <c r="AM19" s="65">
        <f t="shared" si="34"/>
        <v>47</v>
      </c>
      <c r="AN19" s="63">
        <f t="shared" si="35"/>
        <v>88.04</v>
      </c>
      <c r="AO19" s="64">
        <f t="shared" si="36"/>
        <v>18</v>
      </c>
      <c r="AP19" s="66">
        <f t="shared" si="37"/>
        <v>65</v>
      </c>
      <c r="AR19" s="63">
        <f t="shared" si="38"/>
        <v>63.33</v>
      </c>
      <c r="AS19" s="64">
        <f t="shared" si="39"/>
        <v>21</v>
      </c>
      <c r="AT19" s="65">
        <f t="shared" si="40"/>
        <v>51</v>
      </c>
      <c r="AU19" s="67">
        <f t="shared" si="41"/>
        <v>59.61</v>
      </c>
      <c r="AV19" s="64">
        <f t="shared" si="42"/>
        <v>15</v>
      </c>
      <c r="AW19" s="65">
        <f t="shared" si="43"/>
        <v>80</v>
      </c>
      <c r="AX19" s="68">
        <f t="shared" si="44"/>
        <v>122.94</v>
      </c>
      <c r="AY19" s="64">
        <f t="shared" si="45"/>
        <v>14</v>
      </c>
      <c r="AZ19" s="66">
        <f t="shared" si="46"/>
        <v>90</v>
      </c>
      <c r="BB19" s="63" t="str">
        <f t="shared" si="47"/>
        <v/>
      </c>
      <c r="BC19" s="64">
        <f t="shared" si="48"/>
        <v>0</v>
      </c>
      <c r="BD19" s="65">
        <f t="shared" si="49"/>
        <v>0</v>
      </c>
      <c r="BE19" s="67" t="str">
        <f t="shared" si="50"/>
        <v/>
      </c>
      <c r="BF19" s="64">
        <f t="shared" si="51"/>
        <v>0</v>
      </c>
      <c r="BG19" s="65">
        <f t="shared" si="52"/>
        <v>0</v>
      </c>
      <c r="BH19" s="68" t="str">
        <f t="shared" si="53"/>
        <v/>
      </c>
      <c r="BI19" s="64">
        <f t="shared" si="54"/>
        <v>0</v>
      </c>
      <c r="BJ19" s="66">
        <f t="shared" si="55"/>
        <v>0</v>
      </c>
      <c r="BK19" s="69" t="str">
        <f t="shared" si="56"/>
        <v>DNF</v>
      </c>
      <c r="BL19" s="64">
        <f t="shared" si="57"/>
        <v>0</v>
      </c>
      <c r="BM19" s="65">
        <f t="shared" si="58"/>
        <v>0</v>
      </c>
      <c r="BO19" s="63">
        <f t="shared" si="59"/>
        <v>49.96</v>
      </c>
      <c r="BP19" s="64">
        <f t="shared" si="60"/>
        <v>9</v>
      </c>
      <c r="BQ19" s="65">
        <f t="shared" si="61"/>
        <v>145</v>
      </c>
      <c r="BS19" s="69" t="str">
        <f t="shared" si="62"/>
        <v>DNF</v>
      </c>
      <c r="BT19" s="64">
        <f t="shared" si="63"/>
        <v>0</v>
      </c>
      <c r="BU19" s="65">
        <f t="shared" si="64"/>
        <v>0</v>
      </c>
      <c r="BV19" s="63" t="str">
        <f t="shared" si="65"/>
        <v>DNF</v>
      </c>
      <c r="BW19" s="64">
        <f t="shared" si="66"/>
        <v>0</v>
      </c>
      <c r="BX19" s="65">
        <f t="shared" si="67"/>
        <v>0</v>
      </c>
      <c r="BY19" s="63">
        <f t="shared" si="68"/>
        <v>0</v>
      </c>
      <c r="BZ19" s="64">
        <f t="shared" si="69"/>
        <v>0</v>
      </c>
      <c r="CA19" s="65">
        <f t="shared" si="70"/>
        <v>0</v>
      </c>
      <c r="CC19" s="63">
        <f t="shared" si="71"/>
        <v>49.96</v>
      </c>
      <c r="CD19" s="64">
        <f t="shared" si="72"/>
        <v>9</v>
      </c>
      <c r="CE19" s="65">
        <f t="shared" si="73"/>
        <v>145</v>
      </c>
      <c r="CF19" s="63">
        <f t="shared" si="74"/>
        <v>32.89</v>
      </c>
      <c r="CG19" s="64">
        <f t="shared" si="75"/>
        <v>7</v>
      </c>
      <c r="CH19" s="65">
        <f t="shared" si="76"/>
        <v>180</v>
      </c>
      <c r="CI19" s="63">
        <f t="shared" si="77"/>
        <v>82.85</v>
      </c>
      <c r="CJ19" s="64">
        <f t="shared" si="78"/>
        <v>7</v>
      </c>
      <c r="CK19" s="65">
        <f t="shared" si="79"/>
        <v>180</v>
      </c>
      <c r="CL19" s="70"/>
      <c r="CM19" s="63">
        <f t="shared" si="80"/>
        <v>43.84</v>
      </c>
      <c r="CN19" s="64">
        <f t="shared" si="81"/>
        <v>12</v>
      </c>
      <c r="CO19" s="65">
        <f t="shared" si="82"/>
        <v>110</v>
      </c>
      <c r="CP19" s="67" t="str">
        <f t="shared" si="83"/>
        <v>DNF</v>
      </c>
      <c r="CQ19" s="64">
        <f t="shared" si="84"/>
        <v>0</v>
      </c>
      <c r="CR19" s="65">
        <f t="shared" si="85"/>
        <v>0</v>
      </c>
      <c r="CS19" s="68">
        <f t="shared" si="86"/>
        <v>0</v>
      </c>
      <c r="CT19" s="64">
        <f t="shared" si="87"/>
        <v>0</v>
      </c>
      <c r="CU19" s="66">
        <f t="shared" si="88"/>
        <v>0</v>
      </c>
      <c r="CX19" s="63">
        <f t="shared" si="89"/>
        <v>42.84</v>
      </c>
      <c r="CY19" s="64">
        <f t="shared" si="90"/>
        <v>21</v>
      </c>
      <c r="CZ19" s="65">
        <f t="shared" si="91"/>
        <v>51</v>
      </c>
      <c r="DA19" s="67" t="str">
        <f t="shared" si="92"/>
        <v>DNF</v>
      </c>
      <c r="DB19" s="64">
        <f t="shared" si="93"/>
        <v>0</v>
      </c>
      <c r="DC19" s="65">
        <f t="shared" si="94"/>
        <v>0</v>
      </c>
      <c r="DD19" s="68">
        <f t="shared" si="95"/>
        <v>0</v>
      </c>
      <c r="DE19" s="64">
        <f t="shared" si="96"/>
        <v>0</v>
      </c>
      <c r="DF19" s="66">
        <f t="shared" si="97"/>
        <v>0</v>
      </c>
      <c r="DH19" s="63">
        <f t="shared" si="98"/>
        <v>53</v>
      </c>
      <c r="DI19" s="64">
        <f t="shared" si="99"/>
        <v>13</v>
      </c>
      <c r="DJ19" s="65">
        <f t="shared" si="100"/>
        <v>100</v>
      </c>
      <c r="DK19" s="67">
        <f t="shared" si="101"/>
        <v>61.08</v>
      </c>
      <c r="DL19" s="64">
        <f t="shared" si="102"/>
        <v>12</v>
      </c>
      <c r="DM19" s="65">
        <f t="shared" si="103"/>
        <v>110</v>
      </c>
      <c r="DN19" s="68">
        <f t="shared" si="104"/>
        <v>114.08</v>
      </c>
      <c r="DO19" s="64">
        <f t="shared" si="105"/>
        <v>11</v>
      </c>
      <c r="DP19" s="66">
        <f t="shared" si="106"/>
        <v>120</v>
      </c>
      <c r="DQ19" s="57"/>
      <c r="DR19" s="63">
        <f t="shared" si="107"/>
        <v>55.62</v>
      </c>
      <c r="DS19" s="64">
        <f t="shared" si="108"/>
        <v>8</v>
      </c>
      <c r="DT19" s="65">
        <f t="shared" si="109"/>
        <v>160</v>
      </c>
      <c r="DU19" s="67">
        <f t="shared" si="110"/>
        <v>54.34</v>
      </c>
      <c r="DV19" s="64">
        <f t="shared" si="111"/>
        <v>14</v>
      </c>
      <c r="DW19" s="65">
        <f t="shared" si="112"/>
        <v>90</v>
      </c>
      <c r="DX19" s="68">
        <f t="shared" si="113"/>
        <v>109.96</v>
      </c>
      <c r="DY19" s="64">
        <f t="shared" si="114"/>
        <v>10</v>
      </c>
      <c r="DZ19" s="66">
        <f t="shared" si="115"/>
        <v>130</v>
      </c>
    </row>
    <row r="20" spans="1:130" x14ac:dyDescent="0.15">
      <c r="A20" s="59" t="e">
        <f>IF(#REF!=0,"",RANK(#REF!,#REF!,0))</f>
        <v>#REF!</v>
      </c>
      <c r="B20" s="59">
        <f t="shared" si="0"/>
        <v>14</v>
      </c>
      <c r="C20" s="59">
        <f t="shared" si="1"/>
        <v>11</v>
      </c>
      <c r="D20" s="59" t="str">
        <f t="shared" si="2"/>
        <v/>
      </c>
      <c r="E20" t="s">
        <v>87</v>
      </c>
      <c r="F20" t="s">
        <v>70</v>
      </c>
      <c r="G20">
        <v>93991</v>
      </c>
      <c r="H20" s="60">
        <f t="shared" si="3"/>
        <v>685</v>
      </c>
      <c r="I20" s="60">
        <f t="shared" si="4"/>
        <v>1040</v>
      </c>
      <c r="J20" s="60">
        <f t="shared" si="5"/>
        <v>0</v>
      </c>
      <c r="K20" s="61">
        <f t="shared" si="6"/>
        <v>90</v>
      </c>
      <c r="L20" s="61">
        <f t="shared" si="7"/>
        <v>80</v>
      </c>
      <c r="M20" s="61">
        <f t="shared" si="8"/>
        <v>80</v>
      </c>
      <c r="N20" s="61">
        <f t="shared" si="9"/>
        <v>0</v>
      </c>
      <c r="O20" s="61">
        <f t="shared" si="10"/>
        <v>100</v>
      </c>
      <c r="P20" s="61">
        <f t="shared" si="11"/>
        <v>70</v>
      </c>
      <c r="Q20" s="61">
        <f t="shared" si="12"/>
        <v>38</v>
      </c>
      <c r="R20" s="61">
        <f t="shared" si="13"/>
        <v>145</v>
      </c>
      <c r="S20" s="61">
        <f t="shared" si="14"/>
        <v>200</v>
      </c>
      <c r="T20" s="61">
        <f t="shared" si="15"/>
        <v>110</v>
      </c>
      <c r="U20" s="61">
        <f t="shared" si="16"/>
        <v>80</v>
      </c>
      <c r="V20" s="61">
        <f t="shared" si="17"/>
        <v>80</v>
      </c>
      <c r="W20" s="61">
        <f t="shared" si="18"/>
        <v>75</v>
      </c>
      <c r="X20" s="61">
        <f t="shared" si="19"/>
        <v>70</v>
      </c>
      <c r="Y20" s="61">
        <f t="shared" si="20"/>
        <v>100</v>
      </c>
      <c r="Z20" s="61">
        <f t="shared" si="21"/>
        <v>0</v>
      </c>
      <c r="AA20" s="61">
        <f t="shared" si="22"/>
        <v>0</v>
      </c>
      <c r="AB20" s="61">
        <f t="shared" si="23"/>
        <v>70</v>
      </c>
      <c r="AC20" s="61">
        <f t="shared" si="24"/>
        <v>90</v>
      </c>
      <c r="AD20" s="61">
        <f t="shared" si="25"/>
        <v>130</v>
      </c>
      <c r="AE20" s="61">
        <f t="shared" si="26"/>
        <v>41</v>
      </c>
      <c r="AF20" s="62">
        <f t="shared" si="27"/>
        <v>36</v>
      </c>
      <c r="AG20" s="62">
        <f t="shared" si="28"/>
        <v>75</v>
      </c>
      <c r="AH20" s="63">
        <f t="shared" si="29"/>
        <v>40.92</v>
      </c>
      <c r="AI20" s="64">
        <f t="shared" si="30"/>
        <v>12</v>
      </c>
      <c r="AJ20" s="65">
        <f t="shared" si="31"/>
        <v>110</v>
      </c>
      <c r="AK20" s="63">
        <f t="shared" si="32"/>
        <v>44.04</v>
      </c>
      <c r="AL20" s="64">
        <f t="shared" si="33"/>
        <v>15</v>
      </c>
      <c r="AM20" s="65">
        <f t="shared" si="34"/>
        <v>80</v>
      </c>
      <c r="AN20" s="63">
        <f t="shared" si="35"/>
        <v>84.96</v>
      </c>
      <c r="AO20" s="64">
        <f t="shared" si="36"/>
        <v>14</v>
      </c>
      <c r="AP20" s="66">
        <f t="shared" si="37"/>
        <v>90</v>
      </c>
      <c r="AQ20" s="74"/>
      <c r="AR20" s="63" t="str">
        <f t="shared" si="38"/>
        <v>DSQ</v>
      </c>
      <c r="AS20" s="64">
        <f t="shared" si="39"/>
        <v>0</v>
      </c>
      <c r="AT20" s="65">
        <f t="shared" si="40"/>
        <v>0</v>
      </c>
      <c r="AU20" s="67" t="str">
        <f t="shared" si="41"/>
        <v>DNF</v>
      </c>
      <c r="AV20" s="64">
        <f t="shared" si="42"/>
        <v>0</v>
      </c>
      <c r="AW20" s="65">
        <f t="shared" si="43"/>
        <v>0</v>
      </c>
      <c r="AX20" s="68">
        <f t="shared" si="44"/>
        <v>0</v>
      </c>
      <c r="AY20" s="64">
        <f t="shared" si="45"/>
        <v>0</v>
      </c>
      <c r="AZ20" s="66">
        <f t="shared" si="46"/>
        <v>0</v>
      </c>
      <c r="BB20" s="63" t="str">
        <f t="shared" si="47"/>
        <v/>
      </c>
      <c r="BC20" s="64">
        <f t="shared" si="48"/>
        <v>0</v>
      </c>
      <c r="BD20" s="65">
        <f t="shared" si="49"/>
        <v>0</v>
      </c>
      <c r="BE20" s="67" t="str">
        <f t="shared" si="50"/>
        <v/>
      </c>
      <c r="BF20" s="64">
        <f t="shared" si="51"/>
        <v>0</v>
      </c>
      <c r="BG20" s="65">
        <f t="shared" si="52"/>
        <v>0</v>
      </c>
      <c r="BH20" s="68" t="str">
        <f t="shared" si="53"/>
        <v/>
      </c>
      <c r="BI20" s="64">
        <f t="shared" si="54"/>
        <v>0</v>
      </c>
      <c r="BJ20" s="66">
        <f t="shared" si="55"/>
        <v>0</v>
      </c>
      <c r="BK20" s="69">
        <f t="shared" si="56"/>
        <v>53.61</v>
      </c>
      <c r="BL20" s="64">
        <f t="shared" si="57"/>
        <v>9</v>
      </c>
      <c r="BM20" s="65">
        <f t="shared" si="58"/>
        <v>145</v>
      </c>
      <c r="BO20" s="63">
        <f t="shared" si="59"/>
        <v>49.49</v>
      </c>
      <c r="BP20" s="64">
        <f t="shared" si="60"/>
        <v>6</v>
      </c>
      <c r="BQ20" s="65">
        <f t="shared" si="61"/>
        <v>200</v>
      </c>
      <c r="BS20" s="69">
        <f t="shared" si="62"/>
        <v>53.61</v>
      </c>
      <c r="BT20" s="64">
        <f t="shared" si="63"/>
        <v>9</v>
      </c>
      <c r="BU20" s="65">
        <f t="shared" si="64"/>
        <v>145</v>
      </c>
      <c r="BV20" s="63">
        <f t="shared" si="65"/>
        <v>54.46</v>
      </c>
      <c r="BW20" s="64">
        <f t="shared" si="66"/>
        <v>26</v>
      </c>
      <c r="BX20" s="65">
        <f t="shared" si="67"/>
        <v>36</v>
      </c>
      <c r="BY20" s="63">
        <f t="shared" si="68"/>
        <v>108.07</v>
      </c>
      <c r="BZ20" s="64">
        <f t="shared" si="69"/>
        <v>25</v>
      </c>
      <c r="CA20" s="65">
        <f t="shared" si="70"/>
        <v>38</v>
      </c>
      <c r="CC20" s="63">
        <f t="shared" si="71"/>
        <v>49.49</v>
      </c>
      <c r="CD20" s="64">
        <f t="shared" si="72"/>
        <v>6</v>
      </c>
      <c r="CE20" s="65">
        <f t="shared" si="73"/>
        <v>200</v>
      </c>
      <c r="CF20" s="63">
        <f t="shared" si="74"/>
        <v>34.01</v>
      </c>
      <c r="CG20" s="64">
        <f t="shared" si="75"/>
        <v>16</v>
      </c>
      <c r="CH20" s="65">
        <f t="shared" si="76"/>
        <v>75</v>
      </c>
      <c r="CI20" s="63">
        <f t="shared" si="77"/>
        <v>83.5</v>
      </c>
      <c r="CJ20" s="64">
        <f t="shared" si="78"/>
        <v>9</v>
      </c>
      <c r="CK20" s="65">
        <f t="shared" si="79"/>
        <v>145</v>
      </c>
      <c r="CL20" s="70"/>
      <c r="CM20" s="63">
        <f t="shared" si="80"/>
        <v>44.75</v>
      </c>
      <c r="CN20" s="64">
        <f t="shared" si="81"/>
        <v>17</v>
      </c>
      <c r="CO20" s="65">
        <f t="shared" si="82"/>
        <v>70</v>
      </c>
      <c r="CP20" s="67">
        <f t="shared" si="83"/>
        <v>46.17</v>
      </c>
      <c r="CQ20" s="64">
        <f t="shared" si="84"/>
        <v>14</v>
      </c>
      <c r="CR20" s="65">
        <f t="shared" si="85"/>
        <v>90</v>
      </c>
      <c r="CS20" s="68">
        <f t="shared" si="86"/>
        <v>90.92</v>
      </c>
      <c r="CT20" s="64">
        <f t="shared" si="87"/>
        <v>13</v>
      </c>
      <c r="CU20" s="66">
        <f t="shared" si="88"/>
        <v>100</v>
      </c>
      <c r="CX20" s="63">
        <f t="shared" si="89"/>
        <v>42.21</v>
      </c>
      <c r="CY20" s="64">
        <f t="shared" si="90"/>
        <v>15</v>
      </c>
      <c r="CZ20" s="65">
        <f t="shared" si="91"/>
        <v>80</v>
      </c>
      <c r="DA20" s="67">
        <f t="shared" si="92"/>
        <v>41.27</v>
      </c>
      <c r="DB20" s="64">
        <f t="shared" si="93"/>
        <v>16</v>
      </c>
      <c r="DC20" s="65">
        <f t="shared" si="94"/>
        <v>75</v>
      </c>
      <c r="DD20" s="68">
        <f t="shared" si="95"/>
        <v>83.48</v>
      </c>
      <c r="DE20" s="64">
        <f t="shared" si="96"/>
        <v>15</v>
      </c>
      <c r="DF20" s="66">
        <f t="shared" si="97"/>
        <v>80</v>
      </c>
      <c r="DH20" s="63">
        <f t="shared" si="98"/>
        <v>52.14</v>
      </c>
      <c r="DI20" s="64">
        <f t="shared" si="99"/>
        <v>10</v>
      </c>
      <c r="DJ20" s="65">
        <f t="shared" si="100"/>
        <v>130</v>
      </c>
      <c r="DK20" s="67">
        <f t="shared" si="101"/>
        <v>75.63</v>
      </c>
      <c r="DL20" s="64">
        <f t="shared" si="102"/>
        <v>24</v>
      </c>
      <c r="DM20" s="65">
        <f t="shared" si="103"/>
        <v>41</v>
      </c>
      <c r="DN20" s="68">
        <f t="shared" si="104"/>
        <v>127.77</v>
      </c>
      <c r="DO20" s="64">
        <f t="shared" si="105"/>
        <v>17</v>
      </c>
      <c r="DP20" s="66">
        <f t="shared" si="106"/>
        <v>70</v>
      </c>
      <c r="DQ20" s="57"/>
      <c r="DR20" s="63">
        <f t="shared" si="107"/>
        <v>57.59</v>
      </c>
      <c r="DS20" s="64">
        <f t="shared" si="108"/>
        <v>17</v>
      </c>
      <c r="DT20" s="65">
        <f t="shared" si="109"/>
        <v>70</v>
      </c>
      <c r="DU20" s="67">
        <f t="shared" si="110"/>
        <v>53.99</v>
      </c>
      <c r="DV20" s="64">
        <f t="shared" si="111"/>
        <v>13</v>
      </c>
      <c r="DW20" s="65">
        <f t="shared" si="112"/>
        <v>100</v>
      </c>
      <c r="DX20" s="68">
        <f t="shared" si="113"/>
        <v>111.58</v>
      </c>
      <c r="DY20" s="64">
        <f t="shared" si="114"/>
        <v>15</v>
      </c>
      <c r="DZ20" s="66">
        <f t="shared" si="115"/>
        <v>80</v>
      </c>
    </row>
    <row r="21" spans="1:130" x14ac:dyDescent="0.15">
      <c r="A21" s="59" t="e">
        <f>IF(#REF!=0,"",RANK(#REF!,#REF!,0))</f>
        <v>#REF!</v>
      </c>
      <c r="B21" s="59">
        <f t="shared" si="0"/>
        <v>15</v>
      </c>
      <c r="C21" s="59" t="str">
        <f t="shared" si="1"/>
        <v/>
      </c>
      <c r="D21" s="59">
        <f t="shared" si="2"/>
        <v>3</v>
      </c>
      <c r="E21" t="s">
        <v>88</v>
      </c>
      <c r="F21" t="s">
        <v>74</v>
      </c>
      <c r="G21">
        <v>80548</v>
      </c>
      <c r="H21" s="60">
        <f t="shared" si="3"/>
        <v>635</v>
      </c>
      <c r="I21" s="60">
        <f t="shared" si="4"/>
        <v>0</v>
      </c>
      <c r="J21" s="60">
        <f t="shared" si="5"/>
        <v>2270</v>
      </c>
      <c r="K21" s="61">
        <f t="shared" si="6"/>
        <v>300</v>
      </c>
      <c r="L21" s="61">
        <f t="shared" si="7"/>
        <v>225</v>
      </c>
      <c r="M21" s="61">
        <f t="shared" si="8"/>
        <v>180</v>
      </c>
      <c r="N21" s="61">
        <f t="shared" si="9"/>
        <v>0</v>
      </c>
      <c r="O21" s="61">
        <f t="shared" si="10"/>
        <v>0</v>
      </c>
      <c r="P21" s="61">
        <f t="shared" si="11"/>
        <v>0</v>
      </c>
      <c r="Q21" s="61">
        <f t="shared" si="12"/>
        <v>0</v>
      </c>
      <c r="R21" s="61">
        <f t="shared" si="13"/>
        <v>0</v>
      </c>
      <c r="S21" s="61">
        <f t="shared" si="14"/>
        <v>110</v>
      </c>
      <c r="T21" s="61">
        <f t="shared" si="15"/>
        <v>500</v>
      </c>
      <c r="U21" s="61">
        <f t="shared" si="16"/>
        <v>250</v>
      </c>
      <c r="V21" s="61">
        <f t="shared" si="17"/>
        <v>250</v>
      </c>
      <c r="W21" s="61">
        <f t="shared" si="18"/>
        <v>200</v>
      </c>
      <c r="X21" s="61">
        <f t="shared" si="19"/>
        <v>180</v>
      </c>
      <c r="Y21" s="61">
        <f t="shared" si="20"/>
        <v>225</v>
      </c>
      <c r="Z21" s="61">
        <f t="shared" si="21"/>
        <v>300</v>
      </c>
      <c r="AA21" s="61">
        <f t="shared" si="22"/>
        <v>0</v>
      </c>
      <c r="AB21" s="61">
        <f t="shared" si="23"/>
        <v>0</v>
      </c>
      <c r="AC21" s="61">
        <f t="shared" si="24"/>
        <v>400</v>
      </c>
      <c r="AD21" s="61">
        <f t="shared" si="25"/>
        <v>160</v>
      </c>
      <c r="AE21" s="61">
        <f t="shared" si="26"/>
        <v>0</v>
      </c>
      <c r="AF21" s="62">
        <f t="shared" si="27"/>
        <v>0</v>
      </c>
      <c r="AG21" s="62">
        <f t="shared" si="28"/>
        <v>0</v>
      </c>
      <c r="AH21" s="63">
        <f t="shared" si="29"/>
        <v>38.44</v>
      </c>
      <c r="AI21" s="64">
        <f t="shared" si="30"/>
        <v>1</v>
      </c>
      <c r="AJ21" s="65">
        <f t="shared" si="31"/>
        <v>500</v>
      </c>
      <c r="AK21" s="63">
        <f t="shared" si="32"/>
        <v>42.59</v>
      </c>
      <c r="AL21" s="64">
        <f t="shared" si="33"/>
        <v>4</v>
      </c>
      <c r="AM21" s="65">
        <f t="shared" si="34"/>
        <v>250</v>
      </c>
      <c r="AN21" s="63">
        <f t="shared" si="35"/>
        <v>81.03</v>
      </c>
      <c r="AO21" s="64">
        <f t="shared" si="36"/>
        <v>3</v>
      </c>
      <c r="AP21" s="66">
        <f t="shared" si="37"/>
        <v>300</v>
      </c>
      <c r="AR21" s="63">
        <f t="shared" si="38"/>
        <v>53.05</v>
      </c>
      <c r="AS21" s="64">
        <f t="shared" si="39"/>
        <v>3</v>
      </c>
      <c r="AT21" s="65">
        <f t="shared" si="40"/>
        <v>300</v>
      </c>
      <c r="AU21" s="67" t="str">
        <f t="shared" si="41"/>
        <v>DSQ</v>
      </c>
      <c r="AV21" s="64">
        <f t="shared" si="42"/>
        <v>0</v>
      </c>
      <c r="AW21" s="65">
        <f t="shared" si="43"/>
        <v>0</v>
      </c>
      <c r="AX21" s="68">
        <f t="shared" si="44"/>
        <v>0</v>
      </c>
      <c r="AY21" s="64">
        <f t="shared" si="45"/>
        <v>0</v>
      </c>
      <c r="AZ21" s="66">
        <f t="shared" si="46"/>
        <v>0</v>
      </c>
      <c r="BB21" s="63" t="str">
        <f t="shared" si="47"/>
        <v/>
      </c>
      <c r="BC21" s="64">
        <f t="shared" si="48"/>
        <v>0</v>
      </c>
      <c r="BD21" s="65">
        <f t="shared" si="49"/>
        <v>0</v>
      </c>
      <c r="BE21" s="67" t="str">
        <f t="shared" si="50"/>
        <v/>
      </c>
      <c r="BF21" s="64">
        <f t="shared" si="51"/>
        <v>0</v>
      </c>
      <c r="BG21" s="65">
        <f t="shared" si="52"/>
        <v>0</v>
      </c>
      <c r="BH21" s="68" t="str">
        <f t="shared" si="53"/>
        <v/>
      </c>
      <c r="BI21" s="64">
        <f t="shared" si="54"/>
        <v>0</v>
      </c>
      <c r="BJ21" s="66">
        <f t="shared" si="55"/>
        <v>0</v>
      </c>
      <c r="BK21" s="69">
        <f t="shared" si="56"/>
        <v>53.97</v>
      </c>
      <c r="BL21" s="64">
        <f t="shared" si="57"/>
        <v>12</v>
      </c>
      <c r="BM21" s="65">
        <f t="shared" si="58"/>
        <v>110</v>
      </c>
      <c r="BO21" s="63">
        <f t="shared" si="59"/>
        <v>51.28</v>
      </c>
      <c r="BP21" s="64">
        <f t="shared" si="60"/>
        <v>17</v>
      </c>
      <c r="BQ21" s="65">
        <f t="shared" si="61"/>
        <v>70</v>
      </c>
      <c r="BS21" s="69">
        <f t="shared" si="62"/>
        <v>53.97</v>
      </c>
      <c r="BT21" s="64">
        <f t="shared" si="63"/>
        <v>12</v>
      </c>
      <c r="BU21" s="65">
        <f t="shared" si="64"/>
        <v>110</v>
      </c>
      <c r="BV21" s="63" t="str">
        <f t="shared" si="65"/>
        <v>DNF</v>
      </c>
      <c r="BW21" s="64">
        <f t="shared" si="66"/>
        <v>0</v>
      </c>
      <c r="BX21" s="65">
        <f t="shared" si="67"/>
        <v>0</v>
      </c>
      <c r="BY21" s="63">
        <f t="shared" si="68"/>
        <v>0</v>
      </c>
      <c r="BZ21" s="64">
        <f t="shared" si="69"/>
        <v>0</v>
      </c>
      <c r="CA21" s="65">
        <f t="shared" si="70"/>
        <v>0</v>
      </c>
      <c r="CC21" s="63">
        <f t="shared" si="71"/>
        <v>51.28</v>
      </c>
      <c r="CD21" s="64">
        <f t="shared" si="72"/>
        <v>17</v>
      </c>
      <c r="CE21" s="65">
        <f t="shared" si="73"/>
        <v>70</v>
      </c>
      <c r="CF21" s="63" t="str">
        <f t="shared" si="74"/>
        <v>DNF</v>
      </c>
      <c r="CG21" s="64">
        <f t="shared" si="75"/>
        <v>0</v>
      </c>
      <c r="CH21" s="65">
        <f t="shared" si="76"/>
        <v>0</v>
      </c>
      <c r="CI21" s="63">
        <f t="shared" si="77"/>
        <v>0</v>
      </c>
      <c r="CJ21" s="64">
        <f t="shared" si="78"/>
        <v>0</v>
      </c>
      <c r="CK21" s="65">
        <f t="shared" si="79"/>
        <v>0</v>
      </c>
      <c r="CL21" s="70"/>
      <c r="CM21" s="63" t="str">
        <f t="shared" si="80"/>
        <v>DNF</v>
      </c>
      <c r="CN21" s="64">
        <f t="shared" si="81"/>
        <v>0</v>
      </c>
      <c r="CO21" s="65">
        <f t="shared" si="82"/>
        <v>0</v>
      </c>
      <c r="CP21" s="67">
        <f t="shared" si="83"/>
        <v>41.81</v>
      </c>
      <c r="CQ21" s="64">
        <f t="shared" si="84"/>
        <v>2</v>
      </c>
      <c r="CR21" s="65">
        <f t="shared" si="85"/>
        <v>400</v>
      </c>
      <c r="CS21" s="68">
        <f t="shared" si="86"/>
        <v>0</v>
      </c>
      <c r="CT21" s="64">
        <f t="shared" si="87"/>
        <v>0</v>
      </c>
      <c r="CU21" s="66">
        <f t="shared" si="88"/>
        <v>0</v>
      </c>
      <c r="CX21" s="63">
        <f t="shared" si="89"/>
        <v>39.590000000000003</v>
      </c>
      <c r="CY21" s="64">
        <f t="shared" si="90"/>
        <v>4</v>
      </c>
      <c r="CZ21" s="65">
        <f t="shared" si="91"/>
        <v>250</v>
      </c>
      <c r="DA21" s="67">
        <f t="shared" si="92"/>
        <v>39.24</v>
      </c>
      <c r="DB21" s="64">
        <f t="shared" si="93"/>
        <v>6</v>
      </c>
      <c r="DC21" s="65">
        <f t="shared" si="94"/>
        <v>200</v>
      </c>
      <c r="DD21" s="68">
        <f t="shared" si="95"/>
        <v>78.83</v>
      </c>
      <c r="DE21" s="64">
        <f t="shared" si="96"/>
        <v>5</v>
      </c>
      <c r="DF21" s="66">
        <f t="shared" si="97"/>
        <v>225</v>
      </c>
      <c r="DH21" s="63">
        <f t="shared" si="98"/>
        <v>51.32</v>
      </c>
      <c r="DI21" s="64">
        <f t="shared" si="99"/>
        <v>8</v>
      </c>
      <c r="DJ21" s="65">
        <f t="shared" si="100"/>
        <v>160</v>
      </c>
      <c r="DK21" s="67" t="str">
        <f t="shared" si="101"/>
        <v>DNF</v>
      </c>
      <c r="DL21" s="64">
        <f t="shared" si="102"/>
        <v>0</v>
      </c>
      <c r="DM21" s="65">
        <f t="shared" si="103"/>
        <v>0</v>
      </c>
      <c r="DN21" s="68">
        <f t="shared" si="104"/>
        <v>0</v>
      </c>
      <c r="DO21" s="64">
        <f t="shared" si="105"/>
        <v>0</v>
      </c>
      <c r="DP21" s="66">
        <f t="shared" si="106"/>
        <v>0</v>
      </c>
      <c r="DQ21" s="57"/>
      <c r="DR21" s="63">
        <f t="shared" si="107"/>
        <v>55.5</v>
      </c>
      <c r="DS21" s="64">
        <f t="shared" si="108"/>
        <v>7</v>
      </c>
      <c r="DT21" s="65">
        <f t="shared" si="109"/>
        <v>180</v>
      </c>
      <c r="DU21" s="67">
        <f t="shared" si="110"/>
        <v>52</v>
      </c>
      <c r="DV21" s="64">
        <f t="shared" si="111"/>
        <v>5</v>
      </c>
      <c r="DW21" s="65">
        <f t="shared" si="112"/>
        <v>225</v>
      </c>
      <c r="DX21" s="68">
        <f t="shared" si="113"/>
        <v>107.5</v>
      </c>
      <c r="DY21" s="64">
        <f t="shared" si="114"/>
        <v>7</v>
      </c>
      <c r="DZ21" s="66">
        <f t="shared" si="115"/>
        <v>180</v>
      </c>
    </row>
    <row r="22" spans="1:130" x14ac:dyDescent="0.15">
      <c r="A22" s="59" t="e">
        <f>IF(#REF!=0,"",RANK(#REF!,#REF!,0))</f>
        <v>#REF!</v>
      </c>
      <c r="B22" s="59">
        <f t="shared" si="0"/>
        <v>16</v>
      </c>
      <c r="C22" s="59">
        <f t="shared" si="1"/>
        <v>9</v>
      </c>
      <c r="D22" s="59" t="str">
        <f t="shared" si="2"/>
        <v/>
      </c>
      <c r="E22" t="s">
        <v>89</v>
      </c>
      <c r="F22" t="s">
        <v>72</v>
      </c>
      <c r="G22">
        <v>94032</v>
      </c>
      <c r="H22" s="60">
        <f t="shared" si="3"/>
        <v>535</v>
      </c>
      <c r="I22" s="60">
        <f t="shared" si="4"/>
        <v>1325</v>
      </c>
      <c r="J22" s="60">
        <f t="shared" si="5"/>
        <v>0</v>
      </c>
      <c r="K22" s="61">
        <f t="shared" si="6"/>
        <v>160</v>
      </c>
      <c r="L22" s="61">
        <f t="shared" si="7"/>
        <v>0</v>
      </c>
      <c r="M22" s="61">
        <f t="shared" si="8"/>
        <v>0</v>
      </c>
      <c r="N22" s="61">
        <f t="shared" si="9"/>
        <v>0</v>
      </c>
      <c r="O22" s="61">
        <f t="shared" si="10"/>
        <v>145</v>
      </c>
      <c r="P22" s="61">
        <f t="shared" si="11"/>
        <v>0</v>
      </c>
      <c r="Q22" s="61">
        <f t="shared" si="12"/>
        <v>0</v>
      </c>
      <c r="R22" s="61">
        <f t="shared" si="13"/>
        <v>110</v>
      </c>
      <c r="S22" s="61">
        <f t="shared" si="14"/>
        <v>120</v>
      </c>
      <c r="T22" s="61">
        <f t="shared" si="15"/>
        <v>80</v>
      </c>
      <c r="U22" s="61">
        <f t="shared" si="16"/>
        <v>200</v>
      </c>
      <c r="V22" s="61">
        <f t="shared" si="17"/>
        <v>180</v>
      </c>
      <c r="W22" s="61">
        <f t="shared" si="18"/>
        <v>0</v>
      </c>
      <c r="X22" s="61">
        <f t="shared" si="19"/>
        <v>0</v>
      </c>
      <c r="Y22" s="61">
        <f t="shared" si="20"/>
        <v>0</v>
      </c>
      <c r="Z22" s="61">
        <f t="shared" si="21"/>
        <v>145</v>
      </c>
      <c r="AA22" s="61">
        <f t="shared" si="22"/>
        <v>0</v>
      </c>
      <c r="AB22" s="61">
        <f t="shared" si="23"/>
        <v>145</v>
      </c>
      <c r="AC22" s="61">
        <f t="shared" si="24"/>
        <v>110</v>
      </c>
      <c r="AD22" s="61">
        <f t="shared" si="25"/>
        <v>90</v>
      </c>
      <c r="AE22" s="61">
        <f t="shared" si="26"/>
        <v>0</v>
      </c>
      <c r="AF22" s="62">
        <f t="shared" si="27"/>
        <v>65</v>
      </c>
      <c r="AG22" s="62">
        <f t="shared" si="28"/>
        <v>120</v>
      </c>
      <c r="AH22" s="63">
        <f t="shared" si="29"/>
        <v>40.97</v>
      </c>
      <c r="AI22" s="64">
        <f t="shared" si="30"/>
        <v>15</v>
      </c>
      <c r="AJ22" s="65">
        <f t="shared" si="31"/>
        <v>80</v>
      </c>
      <c r="AK22" s="63">
        <f t="shared" si="32"/>
        <v>42.96</v>
      </c>
      <c r="AL22" s="64">
        <f t="shared" si="33"/>
        <v>6</v>
      </c>
      <c r="AM22" s="65">
        <f t="shared" si="34"/>
        <v>200</v>
      </c>
      <c r="AN22" s="63">
        <f t="shared" si="35"/>
        <v>83.93</v>
      </c>
      <c r="AO22" s="64">
        <f t="shared" si="36"/>
        <v>8</v>
      </c>
      <c r="AP22" s="66">
        <f t="shared" si="37"/>
        <v>160</v>
      </c>
      <c r="AR22" s="63">
        <f t="shared" si="38"/>
        <v>57.28</v>
      </c>
      <c r="AS22" s="64">
        <f t="shared" si="39"/>
        <v>9</v>
      </c>
      <c r="AT22" s="65">
        <f t="shared" si="40"/>
        <v>145</v>
      </c>
      <c r="AU22" s="67" t="str">
        <f t="shared" si="41"/>
        <v>DNF</v>
      </c>
      <c r="AV22" s="64">
        <f t="shared" si="42"/>
        <v>0</v>
      </c>
      <c r="AW22" s="65">
        <f t="shared" si="43"/>
        <v>0</v>
      </c>
      <c r="AX22" s="68">
        <f t="shared" si="44"/>
        <v>0</v>
      </c>
      <c r="AY22" s="64">
        <f t="shared" si="45"/>
        <v>0</v>
      </c>
      <c r="AZ22" s="66">
        <f t="shared" si="46"/>
        <v>0</v>
      </c>
      <c r="BB22" s="63" t="str">
        <f t="shared" si="47"/>
        <v/>
      </c>
      <c r="BC22" s="64">
        <f t="shared" si="48"/>
        <v>0</v>
      </c>
      <c r="BD22" s="65">
        <f t="shared" si="49"/>
        <v>0</v>
      </c>
      <c r="BE22" s="67" t="str">
        <f t="shared" si="50"/>
        <v/>
      </c>
      <c r="BF22" s="64">
        <f t="shared" si="51"/>
        <v>0</v>
      </c>
      <c r="BG22" s="65">
        <f t="shared" si="52"/>
        <v>0</v>
      </c>
      <c r="BH22" s="68" t="str">
        <f t="shared" si="53"/>
        <v/>
      </c>
      <c r="BI22" s="64">
        <f t="shared" si="54"/>
        <v>0</v>
      </c>
      <c r="BJ22" s="66">
        <f t="shared" si="55"/>
        <v>0</v>
      </c>
      <c r="BK22" s="69" t="str">
        <f t="shared" si="56"/>
        <v>DNF</v>
      </c>
      <c r="BL22" s="64">
        <f t="shared" si="57"/>
        <v>0</v>
      </c>
      <c r="BM22" s="65">
        <f t="shared" si="58"/>
        <v>0</v>
      </c>
      <c r="BO22" s="63">
        <f t="shared" si="59"/>
        <v>50.51</v>
      </c>
      <c r="BP22" s="64">
        <f t="shared" si="60"/>
        <v>11</v>
      </c>
      <c r="BQ22" s="65">
        <f t="shared" si="61"/>
        <v>120</v>
      </c>
      <c r="BS22" s="69" t="str">
        <f t="shared" si="62"/>
        <v>DNF</v>
      </c>
      <c r="BT22" s="64">
        <f t="shared" si="63"/>
        <v>0</v>
      </c>
      <c r="BU22" s="65">
        <f t="shared" si="64"/>
        <v>0</v>
      </c>
      <c r="BV22" s="63">
        <f t="shared" si="65"/>
        <v>39.42</v>
      </c>
      <c r="BW22" s="64">
        <f t="shared" si="66"/>
        <v>18</v>
      </c>
      <c r="BX22" s="65">
        <f t="shared" si="67"/>
        <v>65</v>
      </c>
      <c r="BY22" s="63">
        <f t="shared" si="68"/>
        <v>0</v>
      </c>
      <c r="BZ22" s="64">
        <f t="shared" si="69"/>
        <v>0</v>
      </c>
      <c r="CA22" s="65">
        <f t="shared" si="70"/>
        <v>0</v>
      </c>
      <c r="CC22" s="63">
        <f t="shared" si="71"/>
        <v>50.51</v>
      </c>
      <c r="CD22" s="64">
        <f t="shared" si="72"/>
        <v>11</v>
      </c>
      <c r="CE22" s="65">
        <f t="shared" si="73"/>
        <v>120</v>
      </c>
      <c r="CF22" s="63">
        <f t="shared" si="74"/>
        <v>33.25</v>
      </c>
      <c r="CG22" s="64">
        <f t="shared" si="75"/>
        <v>11</v>
      </c>
      <c r="CH22" s="65">
        <f t="shared" si="76"/>
        <v>120</v>
      </c>
      <c r="CI22" s="63">
        <f t="shared" si="77"/>
        <v>83.76</v>
      </c>
      <c r="CJ22" s="64">
        <f t="shared" si="78"/>
        <v>12</v>
      </c>
      <c r="CK22" s="65">
        <f t="shared" si="79"/>
        <v>110</v>
      </c>
      <c r="CL22" s="70"/>
      <c r="CM22" s="63">
        <f t="shared" si="80"/>
        <v>43.17</v>
      </c>
      <c r="CN22" s="64">
        <f t="shared" si="81"/>
        <v>9</v>
      </c>
      <c r="CO22" s="65">
        <f t="shared" si="82"/>
        <v>145</v>
      </c>
      <c r="CP22" s="67">
        <f t="shared" si="83"/>
        <v>45.12</v>
      </c>
      <c r="CQ22" s="64">
        <f t="shared" si="84"/>
        <v>12</v>
      </c>
      <c r="CR22" s="65">
        <f t="shared" si="85"/>
        <v>110</v>
      </c>
      <c r="CS22" s="68">
        <f t="shared" si="86"/>
        <v>88.29</v>
      </c>
      <c r="CT22" s="64">
        <f t="shared" si="87"/>
        <v>9</v>
      </c>
      <c r="CU22" s="66">
        <f t="shared" si="88"/>
        <v>145</v>
      </c>
      <c r="CX22" s="63">
        <f t="shared" si="89"/>
        <v>40.72</v>
      </c>
      <c r="CY22" s="64">
        <f t="shared" si="90"/>
        <v>7</v>
      </c>
      <c r="CZ22" s="65">
        <f t="shared" si="91"/>
        <v>180</v>
      </c>
      <c r="DA22" s="67" t="str">
        <f t="shared" si="92"/>
        <v>DNF</v>
      </c>
      <c r="DB22" s="64">
        <f t="shared" si="93"/>
        <v>0</v>
      </c>
      <c r="DC22" s="65">
        <f t="shared" si="94"/>
        <v>0</v>
      </c>
      <c r="DD22" s="68">
        <f t="shared" si="95"/>
        <v>0</v>
      </c>
      <c r="DE22" s="64">
        <f t="shared" si="96"/>
        <v>0</v>
      </c>
      <c r="DF22" s="66">
        <f t="shared" si="97"/>
        <v>0</v>
      </c>
      <c r="DH22" s="63">
        <f t="shared" si="98"/>
        <v>53.37</v>
      </c>
      <c r="DI22" s="64">
        <f t="shared" si="99"/>
        <v>14</v>
      </c>
      <c r="DJ22" s="65">
        <f t="shared" si="100"/>
        <v>90</v>
      </c>
      <c r="DK22" s="67" t="str">
        <f t="shared" si="101"/>
        <v>DNF</v>
      </c>
      <c r="DL22" s="64">
        <f t="shared" si="102"/>
        <v>0</v>
      </c>
      <c r="DM22" s="65">
        <f t="shared" si="103"/>
        <v>0</v>
      </c>
      <c r="DN22" s="68">
        <f t="shared" si="104"/>
        <v>0</v>
      </c>
      <c r="DO22" s="64">
        <f t="shared" si="105"/>
        <v>0</v>
      </c>
      <c r="DP22" s="66">
        <f t="shared" si="106"/>
        <v>0</v>
      </c>
      <c r="DQ22" s="57"/>
      <c r="DR22" s="63" t="str">
        <f t="shared" si="107"/>
        <v>DNF</v>
      </c>
      <c r="DS22" s="64">
        <f t="shared" si="108"/>
        <v>0</v>
      </c>
      <c r="DT22" s="65">
        <f t="shared" si="109"/>
        <v>0</v>
      </c>
      <c r="DU22" s="67" t="str">
        <f t="shared" si="110"/>
        <v>DNS</v>
      </c>
      <c r="DV22" s="64">
        <f t="shared" si="111"/>
        <v>0</v>
      </c>
      <c r="DW22" s="65">
        <f t="shared" si="112"/>
        <v>0</v>
      </c>
      <c r="DX22" s="68">
        <f t="shared" si="113"/>
        <v>0</v>
      </c>
      <c r="DY22" s="64">
        <f t="shared" si="114"/>
        <v>0</v>
      </c>
      <c r="DZ22" s="66">
        <f t="shared" si="115"/>
        <v>0</v>
      </c>
    </row>
    <row r="23" spans="1:130" x14ac:dyDescent="0.15">
      <c r="A23" s="59" t="e">
        <f>IF(#REF!=0,"",RANK(#REF!,#REF!,0))</f>
        <v>#REF!</v>
      </c>
      <c r="B23" s="59">
        <f t="shared" si="0"/>
        <v>17</v>
      </c>
      <c r="C23" s="59">
        <f t="shared" si="1"/>
        <v>12</v>
      </c>
      <c r="D23" s="59" t="str">
        <f t="shared" si="2"/>
        <v/>
      </c>
      <c r="E23" t="s">
        <v>90</v>
      </c>
      <c r="F23" t="s">
        <v>70</v>
      </c>
      <c r="G23">
        <v>89386</v>
      </c>
      <c r="H23" s="60">
        <f t="shared" si="3"/>
        <v>515</v>
      </c>
      <c r="I23" s="60">
        <f t="shared" si="4"/>
        <v>910</v>
      </c>
      <c r="J23" s="60">
        <f t="shared" si="5"/>
        <v>0</v>
      </c>
      <c r="K23" s="61">
        <f t="shared" si="6"/>
        <v>60</v>
      </c>
      <c r="L23" s="61">
        <f t="shared" si="7"/>
        <v>110</v>
      </c>
      <c r="M23" s="61">
        <f t="shared" si="8"/>
        <v>100</v>
      </c>
      <c r="N23" s="61">
        <f t="shared" si="9"/>
        <v>0</v>
      </c>
      <c r="O23" s="61">
        <f t="shared" si="10"/>
        <v>75</v>
      </c>
      <c r="P23" s="61">
        <f t="shared" si="11"/>
        <v>0</v>
      </c>
      <c r="Q23" s="61">
        <f t="shared" si="12"/>
        <v>110</v>
      </c>
      <c r="R23" s="61">
        <f t="shared" si="13"/>
        <v>80</v>
      </c>
      <c r="S23" s="61">
        <f t="shared" si="14"/>
        <v>120</v>
      </c>
      <c r="T23" s="61">
        <f t="shared" si="15"/>
        <v>51</v>
      </c>
      <c r="U23" s="61">
        <f t="shared" si="16"/>
        <v>51</v>
      </c>
      <c r="V23" s="61">
        <f t="shared" si="17"/>
        <v>110</v>
      </c>
      <c r="W23" s="61">
        <f t="shared" si="18"/>
        <v>90</v>
      </c>
      <c r="X23" s="61">
        <f t="shared" si="19"/>
        <v>80</v>
      </c>
      <c r="Y23" s="61">
        <f t="shared" si="20"/>
        <v>110</v>
      </c>
      <c r="Z23" s="61">
        <f t="shared" si="21"/>
        <v>70</v>
      </c>
      <c r="AA23" s="61">
        <f t="shared" si="22"/>
        <v>0</v>
      </c>
      <c r="AB23" s="61">
        <f t="shared" si="23"/>
        <v>65</v>
      </c>
      <c r="AC23" s="61">
        <f t="shared" si="24"/>
        <v>70</v>
      </c>
      <c r="AD23" s="61">
        <f t="shared" si="25"/>
        <v>80</v>
      </c>
      <c r="AE23" s="61">
        <f t="shared" si="26"/>
        <v>0</v>
      </c>
      <c r="AF23" s="62">
        <f t="shared" si="27"/>
        <v>80</v>
      </c>
      <c r="AG23" s="62">
        <f t="shared" si="28"/>
        <v>90</v>
      </c>
      <c r="AH23" s="63">
        <f t="shared" si="29"/>
        <v>42.51</v>
      </c>
      <c r="AI23" s="64">
        <f t="shared" si="30"/>
        <v>21</v>
      </c>
      <c r="AJ23" s="65">
        <f t="shared" si="31"/>
        <v>51</v>
      </c>
      <c r="AK23" s="63">
        <f t="shared" si="32"/>
        <v>45.58</v>
      </c>
      <c r="AL23" s="64">
        <f t="shared" si="33"/>
        <v>21</v>
      </c>
      <c r="AM23" s="65">
        <f t="shared" si="34"/>
        <v>51</v>
      </c>
      <c r="AN23" s="63">
        <f t="shared" si="35"/>
        <v>88.09</v>
      </c>
      <c r="AO23" s="64">
        <f t="shared" si="36"/>
        <v>19</v>
      </c>
      <c r="AP23" s="66">
        <f t="shared" si="37"/>
        <v>60</v>
      </c>
      <c r="AR23" s="63">
        <f t="shared" si="38"/>
        <v>62.43</v>
      </c>
      <c r="AS23" s="64">
        <f t="shared" si="39"/>
        <v>17</v>
      </c>
      <c r="AT23" s="65">
        <f t="shared" si="40"/>
        <v>70</v>
      </c>
      <c r="AU23" s="75" t="str">
        <f t="shared" si="41"/>
        <v>DNF</v>
      </c>
      <c r="AV23" s="64">
        <f t="shared" si="42"/>
        <v>0</v>
      </c>
      <c r="AW23" s="65">
        <f t="shared" si="43"/>
        <v>0</v>
      </c>
      <c r="AX23" s="68">
        <f t="shared" si="44"/>
        <v>0</v>
      </c>
      <c r="AY23" s="64">
        <f t="shared" si="45"/>
        <v>0</v>
      </c>
      <c r="AZ23" s="66">
        <f t="shared" si="46"/>
        <v>0</v>
      </c>
      <c r="BB23" s="63" t="str">
        <f t="shared" si="47"/>
        <v/>
      </c>
      <c r="BC23" s="64">
        <f t="shared" si="48"/>
        <v>0</v>
      </c>
      <c r="BD23" s="65">
        <f t="shared" si="49"/>
        <v>0</v>
      </c>
      <c r="BE23" s="75" t="str">
        <f t="shared" si="50"/>
        <v/>
      </c>
      <c r="BF23" s="64">
        <f t="shared" si="51"/>
        <v>0</v>
      </c>
      <c r="BG23" s="65">
        <f t="shared" si="52"/>
        <v>0</v>
      </c>
      <c r="BH23" s="68" t="str">
        <f t="shared" si="53"/>
        <v/>
      </c>
      <c r="BI23" s="64">
        <f t="shared" si="54"/>
        <v>0</v>
      </c>
      <c r="BJ23" s="66">
        <f t="shared" si="55"/>
        <v>0</v>
      </c>
      <c r="BK23" s="69">
        <f t="shared" si="56"/>
        <v>53.83</v>
      </c>
      <c r="BL23" s="64">
        <f t="shared" si="57"/>
        <v>11</v>
      </c>
      <c r="BM23" s="65">
        <f t="shared" si="58"/>
        <v>120</v>
      </c>
      <c r="BO23" s="63">
        <f t="shared" si="59"/>
        <v>51.23</v>
      </c>
      <c r="BP23" s="64">
        <f t="shared" si="60"/>
        <v>16</v>
      </c>
      <c r="BQ23" s="65">
        <f t="shared" si="61"/>
        <v>75</v>
      </c>
      <c r="BS23" s="69">
        <f t="shared" si="62"/>
        <v>53.83</v>
      </c>
      <c r="BT23" s="64">
        <f t="shared" si="63"/>
        <v>11</v>
      </c>
      <c r="BU23" s="65">
        <f t="shared" si="64"/>
        <v>120</v>
      </c>
      <c r="BV23" s="63">
        <f t="shared" si="65"/>
        <v>38.01</v>
      </c>
      <c r="BW23" s="64">
        <f t="shared" si="66"/>
        <v>15</v>
      </c>
      <c r="BX23" s="65">
        <f t="shared" si="67"/>
        <v>80</v>
      </c>
      <c r="BY23" s="63">
        <f t="shared" si="68"/>
        <v>91.84</v>
      </c>
      <c r="BZ23" s="64">
        <f t="shared" si="69"/>
        <v>12</v>
      </c>
      <c r="CA23" s="65">
        <f t="shared" si="70"/>
        <v>110</v>
      </c>
      <c r="CC23" s="63">
        <f t="shared" si="71"/>
        <v>51.23</v>
      </c>
      <c r="CD23" s="64">
        <f t="shared" si="72"/>
        <v>16</v>
      </c>
      <c r="CE23" s="65">
        <f t="shared" si="73"/>
        <v>75</v>
      </c>
      <c r="CF23" s="63">
        <f t="shared" si="74"/>
        <v>33.590000000000003</v>
      </c>
      <c r="CG23" s="64">
        <f t="shared" si="75"/>
        <v>14</v>
      </c>
      <c r="CH23" s="65">
        <f t="shared" si="76"/>
        <v>90</v>
      </c>
      <c r="CI23" s="63">
        <f t="shared" si="77"/>
        <v>84.82</v>
      </c>
      <c r="CJ23" s="64">
        <f t="shared" si="78"/>
        <v>15</v>
      </c>
      <c r="CK23" s="65">
        <f t="shared" si="79"/>
        <v>80</v>
      </c>
      <c r="CL23" s="70"/>
      <c r="CM23" s="63">
        <f t="shared" si="80"/>
        <v>44.88</v>
      </c>
      <c r="CN23" s="64">
        <f t="shared" si="81"/>
        <v>18</v>
      </c>
      <c r="CO23" s="65">
        <f t="shared" si="82"/>
        <v>65</v>
      </c>
      <c r="CP23" s="67">
        <f t="shared" si="83"/>
        <v>47.07</v>
      </c>
      <c r="CQ23" s="64">
        <f t="shared" si="84"/>
        <v>17</v>
      </c>
      <c r="CR23" s="65">
        <f t="shared" si="85"/>
        <v>70</v>
      </c>
      <c r="CS23" s="68">
        <f t="shared" si="86"/>
        <v>91.95</v>
      </c>
      <c r="CT23" s="64">
        <f t="shared" si="87"/>
        <v>16</v>
      </c>
      <c r="CU23" s="66">
        <f t="shared" si="88"/>
        <v>75</v>
      </c>
      <c r="CX23" s="63">
        <f t="shared" si="89"/>
        <v>41.88</v>
      </c>
      <c r="CY23" s="64">
        <f t="shared" si="90"/>
        <v>12</v>
      </c>
      <c r="CZ23" s="65">
        <f t="shared" si="91"/>
        <v>110</v>
      </c>
      <c r="DA23" s="67">
        <f t="shared" si="92"/>
        <v>40.93</v>
      </c>
      <c r="DB23" s="64">
        <f t="shared" si="93"/>
        <v>14</v>
      </c>
      <c r="DC23" s="65">
        <f t="shared" si="94"/>
        <v>90</v>
      </c>
      <c r="DD23" s="68">
        <f t="shared" si="95"/>
        <v>82.81</v>
      </c>
      <c r="DE23" s="64">
        <f t="shared" si="96"/>
        <v>12</v>
      </c>
      <c r="DF23" s="66">
        <f t="shared" si="97"/>
        <v>110</v>
      </c>
      <c r="DH23" s="63">
        <f t="shared" si="98"/>
        <v>53.52</v>
      </c>
      <c r="DI23" s="64">
        <f t="shared" si="99"/>
        <v>15</v>
      </c>
      <c r="DJ23" s="65">
        <f t="shared" si="100"/>
        <v>80</v>
      </c>
      <c r="DK23" s="67" t="str">
        <f t="shared" si="101"/>
        <v>DNF</v>
      </c>
      <c r="DL23" s="64">
        <f t="shared" si="102"/>
        <v>0</v>
      </c>
      <c r="DM23" s="65">
        <f t="shared" si="103"/>
        <v>0</v>
      </c>
      <c r="DN23" s="68">
        <f t="shared" si="104"/>
        <v>0</v>
      </c>
      <c r="DO23" s="64">
        <f t="shared" si="105"/>
        <v>0</v>
      </c>
      <c r="DP23" s="66">
        <f t="shared" si="106"/>
        <v>0</v>
      </c>
      <c r="DQ23" s="57"/>
      <c r="DR23" s="63">
        <f t="shared" si="107"/>
        <v>57.3</v>
      </c>
      <c r="DS23" s="64">
        <f t="shared" si="108"/>
        <v>15</v>
      </c>
      <c r="DT23" s="65">
        <f t="shared" si="109"/>
        <v>80</v>
      </c>
      <c r="DU23" s="67">
        <f t="shared" si="110"/>
        <v>53.79</v>
      </c>
      <c r="DV23" s="64">
        <f t="shared" si="111"/>
        <v>12</v>
      </c>
      <c r="DW23" s="65">
        <f t="shared" si="112"/>
        <v>110</v>
      </c>
      <c r="DX23" s="68">
        <f t="shared" si="113"/>
        <v>111.09</v>
      </c>
      <c r="DY23" s="64">
        <f t="shared" si="114"/>
        <v>13</v>
      </c>
      <c r="DZ23" s="66">
        <f t="shared" si="115"/>
        <v>100</v>
      </c>
    </row>
    <row r="24" spans="1:130" x14ac:dyDescent="0.15">
      <c r="A24" s="59" t="e">
        <f>IF(#REF!=0,"",RANK(#REF!,#REF!,0))</f>
        <v>#REF!</v>
      </c>
      <c r="B24" s="59">
        <f t="shared" si="0"/>
        <v>18</v>
      </c>
      <c r="C24" s="59" t="str">
        <f t="shared" si="1"/>
        <v/>
      </c>
      <c r="D24" s="59">
        <f t="shared" si="2"/>
        <v>6</v>
      </c>
      <c r="E24" t="s">
        <v>91</v>
      </c>
      <c r="F24" t="s">
        <v>92</v>
      </c>
      <c r="G24">
        <v>84731</v>
      </c>
      <c r="H24" s="60">
        <f t="shared" si="3"/>
        <v>501</v>
      </c>
      <c r="I24" s="60">
        <f t="shared" si="4"/>
        <v>0</v>
      </c>
      <c r="J24" s="60">
        <f t="shared" si="5"/>
        <v>956</v>
      </c>
      <c r="K24" s="61">
        <f t="shared" si="6"/>
        <v>0</v>
      </c>
      <c r="L24" s="61">
        <f t="shared" si="7"/>
        <v>70</v>
      </c>
      <c r="M24" s="61">
        <f t="shared" si="8"/>
        <v>90</v>
      </c>
      <c r="N24" s="61">
        <f t="shared" si="9"/>
        <v>110</v>
      </c>
      <c r="O24" s="61">
        <f t="shared" si="10"/>
        <v>80</v>
      </c>
      <c r="P24" s="61">
        <f t="shared" si="11"/>
        <v>75</v>
      </c>
      <c r="Q24" s="61">
        <f t="shared" si="12"/>
        <v>100</v>
      </c>
      <c r="R24" s="61">
        <f t="shared" si="13"/>
        <v>60</v>
      </c>
      <c r="S24" s="61">
        <f t="shared" si="14"/>
        <v>51</v>
      </c>
      <c r="T24" s="61">
        <f t="shared" si="15"/>
        <v>55</v>
      </c>
      <c r="U24" s="61">
        <f t="shared" si="16"/>
        <v>0</v>
      </c>
      <c r="V24" s="61">
        <f t="shared" si="17"/>
        <v>47</v>
      </c>
      <c r="W24" s="61">
        <f t="shared" si="18"/>
        <v>65</v>
      </c>
      <c r="X24" s="61">
        <f t="shared" si="19"/>
        <v>90</v>
      </c>
      <c r="Y24" s="61">
        <f t="shared" si="20"/>
        <v>80</v>
      </c>
      <c r="Z24" s="61">
        <f t="shared" si="21"/>
        <v>75</v>
      </c>
      <c r="AA24" s="61">
        <f t="shared" si="22"/>
        <v>100</v>
      </c>
      <c r="AB24" s="61">
        <f t="shared" si="23"/>
        <v>80</v>
      </c>
      <c r="AC24" s="61">
        <f t="shared" si="24"/>
        <v>65</v>
      </c>
      <c r="AD24" s="61">
        <f t="shared" si="25"/>
        <v>34</v>
      </c>
      <c r="AE24" s="61">
        <f t="shared" si="26"/>
        <v>145</v>
      </c>
      <c r="AF24" s="62">
        <f t="shared" si="27"/>
        <v>145</v>
      </c>
      <c r="AG24" s="62">
        <f t="shared" si="28"/>
        <v>80</v>
      </c>
      <c r="AH24" s="63">
        <f t="shared" si="29"/>
        <v>42.14</v>
      </c>
      <c r="AI24" s="64">
        <f t="shared" si="30"/>
        <v>20</v>
      </c>
      <c r="AJ24" s="65">
        <f t="shared" si="31"/>
        <v>55</v>
      </c>
      <c r="AK24" s="63" t="str">
        <f t="shared" si="32"/>
        <v>DNF</v>
      </c>
      <c r="AL24" s="64">
        <f t="shared" si="33"/>
        <v>0</v>
      </c>
      <c r="AM24" s="65">
        <f t="shared" si="34"/>
        <v>0</v>
      </c>
      <c r="AN24" s="63">
        <f t="shared" si="35"/>
        <v>0</v>
      </c>
      <c r="AO24" s="64">
        <f t="shared" si="36"/>
        <v>0</v>
      </c>
      <c r="AP24" s="66">
        <f t="shared" si="37"/>
        <v>0</v>
      </c>
      <c r="AR24" s="69">
        <f t="shared" si="38"/>
        <v>61.31</v>
      </c>
      <c r="AS24" s="64">
        <f t="shared" si="39"/>
        <v>16</v>
      </c>
      <c r="AT24" s="65">
        <f t="shared" si="40"/>
        <v>75</v>
      </c>
      <c r="AU24" s="73">
        <f t="shared" si="41"/>
        <v>59.34</v>
      </c>
      <c r="AV24" s="64">
        <f t="shared" si="42"/>
        <v>13</v>
      </c>
      <c r="AW24" s="65">
        <f t="shared" si="43"/>
        <v>100</v>
      </c>
      <c r="AX24" s="68">
        <f t="shared" si="44"/>
        <v>120.65</v>
      </c>
      <c r="AY24" s="64">
        <f t="shared" si="45"/>
        <v>12</v>
      </c>
      <c r="AZ24" s="66">
        <f t="shared" si="46"/>
        <v>110</v>
      </c>
      <c r="BB24" s="69" t="str">
        <f t="shared" si="47"/>
        <v/>
      </c>
      <c r="BC24" s="64">
        <f t="shared" si="48"/>
        <v>0</v>
      </c>
      <c r="BD24" s="65">
        <f t="shared" si="49"/>
        <v>0</v>
      </c>
      <c r="BE24" s="73" t="str">
        <f t="shared" si="50"/>
        <v/>
      </c>
      <c r="BF24" s="64">
        <f t="shared" si="51"/>
        <v>0</v>
      </c>
      <c r="BG24" s="65">
        <f t="shared" si="52"/>
        <v>0</v>
      </c>
      <c r="BH24" s="68" t="str">
        <f t="shared" si="53"/>
        <v/>
      </c>
      <c r="BI24" s="64">
        <f t="shared" si="54"/>
        <v>0</v>
      </c>
      <c r="BJ24" s="66">
        <f t="shared" si="55"/>
        <v>0</v>
      </c>
      <c r="BK24" s="69">
        <f t="shared" si="56"/>
        <v>56.73</v>
      </c>
      <c r="BL24" s="64">
        <f t="shared" si="57"/>
        <v>21</v>
      </c>
      <c r="BM24" s="65">
        <f t="shared" si="58"/>
        <v>51</v>
      </c>
      <c r="BO24" s="63">
        <f t="shared" si="59"/>
        <v>53.74</v>
      </c>
      <c r="BP24" s="64">
        <f t="shared" si="60"/>
        <v>24</v>
      </c>
      <c r="BQ24" s="65">
        <f t="shared" si="61"/>
        <v>41</v>
      </c>
      <c r="BS24" s="69">
        <f t="shared" si="62"/>
        <v>56.73</v>
      </c>
      <c r="BT24" s="64">
        <f t="shared" si="63"/>
        <v>21</v>
      </c>
      <c r="BU24" s="65">
        <f t="shared" si="64"/>
        <v>51</v>
      </c>
      <c r="BV24" s="63">
        <f t="shared" si="65"/>
        <v>35.909999999999997</v>
      </c>
      <c r="BW24" s="64">
        <f t="shared" si="66"/>
        <v>9</v>
      </c>
      <c r="BX24" s="65">
        <f t="shared" si="67"/>
        <v>145</v>
      </c>
      <c r="BY24" s="63">
        <f t="shared" si="68"/>
        <v>92.64</v>
      </c>
      <c r="BZ24" s="64">
        <f t="shared" si="69"/>
        <v>13</v>
      </c>
      <c r="CA24" s="65">
        <f t="shared" si="70"/>
        <v>100</v>
      </c>
      <c r="CC24" s="63">
        <f t="shared" si="71"/>
        <v>53.74</v>
      </c>
      <c r="CD24" s="64">
        <f t="shared" si="72"/>
        <v>24</v>
      </c>
      <c r="CE24" s="65">
        <f t="shared" si="73"/>
        <v>41</v>
      </c>
      <c r="CF24" s="63">
        <f t="shared" si="74"/>
        <v>33.69</v>
      </c>
      <c r="CG24" s="64">
        <f t="shared" si="75"/>
        <v>15</v>
      </c>
      <c r="CH24" s="65">
        <f t="shared" si="76"/>
        <v>80</v>
      </c>
      <c r="CI24" s="63">
        <f t="shared" si="77"/>
        <v>87.43</v>
      </c>
      <c r="CJ24" s="64">
        <f t="shared" si="78"/>
        <v>19</v>
      </c>
      <c r="CK24" s="65">
        <f t="shared" si="79"/>
        <v>60</v>
      </c>
      <c r="CL24" s="70"/>
      <c r="CM24" s="63">
        <f t="shared" si="80"/>
        <v>44.61</v>
      </c>
      <c r="CN24" s="64">
        <f t="shared" si="81"/>
        <v>15</v>
      </c>
      <c r="CO24" s="65">
        <f t="shared" si="82"/>
        <v>80</v>
      </c>
      <c r="CP24" s="67">
        <f t="shared" si="83"/>
        <v>47.09</v>
      </c>
      <c r="CQ24" s="64">
        <f t="shared" si="84"/>
        <v>18</v>
      </c>
      <c r="CR24" s="65">
        <f t="shared" si="85"/>
        <v>65</v>
      </c>
      <c r="CS24" s="68">
        <f t="shared" si="86"/>
        <v>91.7</v>
      </c>
      <c r="CT24" s="64">
        <f t="shared" si="87"/>
        <v>15</v>
      </c>
      <c r="CU24" s="66">
        <f t="shared" si="88"/>
        <v>80</v>
      </c>
      <c r="CX24" s="63">
        <f t="shared" si="89"/>
        <v>42.88</v>
      </c>
      <c r="CY24" s="64">
        <f t="shared" si="90"/>
        <v>22</v>
      </c>
      <c r="CZ24" s="65">
        <f t="shared" si="91"/>
        <v>47</v>
      </c>
      <c r="DA24" s="67">
        <f t="shared" si="92"/>
        <v>42.01</v>
      </c>
      <c r="DB24" s="64">
        <f t="shared" si="93"/>
        <v>18</v>
      </c>
      <c r="DC24" s="65">
        <f t="shared" si="94"/>
        <v>65</v>
      </c>
      <c r="DD24" s="68">
        <f t="shared" si="95"/>
        <v>84.89</v>
      </c>
      <c r="DE24" s="64">
        <f t="shared" si="96"/>
        <v>17</v>
      </c>
      <c r="DF24" s="66">
        <f t="shared" si="97"/>
        <v>70</v>
      </c>
      <c r="DH24" s="63">
        <f t="shared" si="98"/>
        <v>65.260000000000005</v>
      </c>
      <c r="DI24" s="64">
        <f t="shared" si="99"/>
        <v>27</v>
      </c>
      <c r="DJ24" s="65">
        <f t="shared" si="100"/>
        <v>34</v>
      </c>
      <c r="DK24" s="67">
        <f t="shared" si="101"/>
        <v>59.16</v>
      </c>
      <c r="DL24" s="64">
        <f t="shared" si="102"/>
        <v>9</v>
      </c>
      <c r="DM24" s="65">
        <f t="shared" si="103"/>
        <v>145</v>
      </c>
      <c r="DN24" s="68">
        <f t="shared" si="104"/>
        <v>124.42</v>
      </c>
      <c r="DO24" s="64">
        <f t="shared" si="105"/>
        <v>16</v>
      </c>
      <c r="DP24" s="66">
        <f t="shared" si="106"/>
        <v>75</v>
      </c>
      <c r="DQ24" s="57"/>
      <c r="DR24" s="63">
        <f t="shared" si="107"/>
        <v>57.15</v>
      </c>
      <c r="DS24" s="64">
        <f t="shared" si="108"/>
        <v>14</v>
      </c>
      <c r="DT24" s="65">
        <f t="shared" si="109"/>
        <v>90</v>
      </c>
      <c r="DU24" s="67">
        <f t="shared" si="110"/>
        <v>54.38</v>
      </c>
      <c r="DV24" s="64">
        <f t="shared" si="111"/>
        <v>15</v>
      </c>
      <c r="DW24" s="65">
        <f t="shared" si="112"/>
        <v>80</v>
      </c>
      <c r="DX24" s="68">
        <f t="shared" si="113"/>
        <v>111.53</v>
      </c>
      <c r="DY24" s="64">
        <f t="shared" si="114"/>
        <v>14</v>
      </c>
      <c r="DZ24" s="66">
        <f t="shared" si="115"/>
        <v>90</v>
      </c>
    </row>
    <row r="25" spans="1:130" x14ac:dyDescent="0.15">
      <c r="A25" s="59" t="e">
        <f>IF(#REF!=0,"",RANK(#REF!,#REF!,0))</f>
        <v>#REF!</v>
      </c>
      <c r="B25" s="59">
        <f t="shared" si="0"/>
        <v>19</v>
      </c>
      <c r="C25" s="59">
        <f t="shared" si="1"/>
        <v>14</v>
      </c>
      <c r="D25" s="59" t="str">
        <f t="shared" si="2"/>
        <v/>
      </c>
      <c r="E25" t="s">
        <v>93</v>
      </c>
      <c r="F25" t="s">
        <v>94</v>
      </c>
      <c r="G25">
        <v>89371</v>
      </c>
      <c r="H25" s="60">
        <f t="shared" si="3"/>
        <v>477</v>
      </c>
      <c r="I25" s="60">
        <f t="shared" si="4"/>
        <v>862</v>
      </c>
      <c r="J25" s="60">
        <f t="shared" si="5"/>
        <v>0</v>
      </c>
      <c r="K25" s="61">
        <f t="shared" si="6"/>
        <v>75</v>
      </c>
      <c r="L25" s="61">
        <f t="shared" si="7"/>
        <v>75</v>
      </c>
      <c r="M25" s="61">
        <f t="shared" si="8"/>
        <v>75</v>
      </c>
      <c r="N25" s="61">
        <f t="shared" si="9"/>
        <v>100</v>
      </c>
      <c r="O25" s="61">
        <f t="shared" si="10"/>
        <v>60</v>
      </c>
      <c r="P25" s="61">
        <f t="shared" si="11"/>
        <v>110</v>
      </c>
      <c r="Q25" s="61">
        <f t="shared" si="12"/>
        <v>70</v>
      </c>
      <c r="R25" s="61">
        <f t="shared" si="13"/>
        <v>55</v>
      </c>
      <c r="S25" s="61">
        <f t="shared" si="14"/>
        <v>47</v>
      </c>
      <c r="T25" s="61">
        <f t="shared" si="15"/>
        <v>130</v>
      </c>
      <c r="U25" s="61">
        <f t="shared" si="16"/>
        <v>60</v>
      </c>
      <c r="V25" s="61">
        <f t="shared" si="17"/>
        <v>65</v>
      </c>
      <c r="W25" s="61">
        <f t="shared" si="18"/>
        <v>70</v>
      </c>
      <c r="X25" s="61">
        <f t="shared" si="19"/>
        <v>100</v>
      </c>
      <c r="Y25" s="61">
        <f t="shared" si="20"/>
        <v>65</v>
      </c>
      <c r="Z25" s="61">
        <f t="shared" si="21"/>
        <v>65</v>
      </c>
      <c r="AA25" s="61">
        <f t="shared" si="22"/>
        <v>110</v>
      </c>
      <c r="AB25" s="61">
        <f t="shared" si="23"/>
        <v>55</v>
      </c>
      <c r="AC25" s="61">
        <f t="shared" si="24"/>
        <v>51</v>
      </c>
      <c r="AD25" s="61">
        <f t="shared" si="25"/>
        <v>65</v>
      </c>
      <c r="AE25" s="61">
        <f t="shared" si="26"/>
        <v>100</v>
      </c>
      <c r="AF25" s="62">
        <f t="shared" si="27"/>
        <v>90</v>
      </c>
      <c r="AG25" s="62">
        <f t="shared" si="28"/>
        <v>65</v>
      </c>
      <c r="AH25" s="63">
        <f t="shared" si="29"/>
        <v>40.81</v>
      </c>
      <c r="AI25" s="64">
        <f t="shared" si="30"/>
        <v>10</v>
      </c>
      <c r="AJ25" s="65">
        <f t="shared" si="31"/>
        <v>130</v>
      </c>
      <c r="AK25" s="63">
        <f t="shared" si="32"/>
        <v>44.71</v>
      </c>
      <c r="AL25" s="64">
        <f t="shared" si="33"/>
        <v>19</v>
      </c>
      <c r="AM25" s="65">
        <f t="shared" si="34"/>
        <v>60</v>
      </c>
      <c r="AN25" s="63">
        <f t="shared" si="35"/>
        <v>85.52</v>
      </c>
      <c r="AO25" s="64">
        <f t="shared" si="36"/>
        <v>16</v>
      </c>
      <c r="AP25" s="66">
        <f t="shared" si="37"/>
        <v>75</v>
      </c>
      <c r="AR25" s="63">
        <f t="shared" si="38"/>
        <v>62.46</v>
      </c>
      <c r="AS25" s="64">
        <f t="shared" si="39"/>
        <v>18</v>
      </c>
      <c r="AT25" s="65">
        <f t="shared" si="40"/>
        <v>65</v>
      </c>
      <c r="AU25" s="67">
        <f t="shared" si="41"/>
        <v>58.49</v>
      </c>
      <c r="AV25" s="64">
        <f t="shared" si="42"/>
        <v>12</v>
      </c>
      <c r="AW25" s="65">
        <f t="shared" si="43"/>
        <v>110</v>
      </c>
      <c r="AX25" s="68">
        <f t="shared" si="44"/>
        <v>120.95</v>
      </c>
      <c r="AY25" s="64">
        <f t="shared" si="45"/>
        <v>13</v>
      </c>
      <c r="AZ25" s="66">
        <f t="shared" si="46"/>
        <v>100</v>
      </c>
      <c r="BB25" s="63" t="str">
        <f t="shared" si="47"/>
        <v/>
      </c>
      <c r="BC25" s="64">
        <f t="shared" si="48"/>
        <v>0</v>
      </c>
      <c r="BD25" s="65">
        <f t="shared" si="49"/>
        <v>0</v>
      </c>
      <c r="BE25" s="67" t="str">
        <f t="shared" si="50"/>
        <v/>
      </c>
      <c r="BF25" s="64">
        <f t="shared" si="51"/>
        <v>0</v>
      </c>
      <c r="BG25" s="65">
        <f t="shared" si="52"/>
        <v>0</v>
      </c>
      <c r="BH25" s="68" t="str">
        <f t="shared" si="53"/>
        <v/>
      </c>
      <c r="BI25" s="64">
        <f t="shared" si="54"/>
        <v>0</v>
      </c>
      <c r="BJ25" s="66">
        <f t="shared" si="55"/>
        <v>0</v>
      </c>
      <c r="BK25" s="69">
        <f t="shared" si="56"/>
        <v>58.06</v>
      </c>
      <c r="BL25" s="64">
        <f t="shared" si="57"/>
        <v>25</v>
      </c>
      <c r="BM25" s="65">
        <f t="shared" si="58"/>
        <v>38</v>
      </c>
      <c r="BO25" s="63">
        <f t="shared" si="59"/>
        <v>53.31</v>
      </c>
      <c r="BP25" s="64">
        <f t="shared" si="60"/>
        <v>22</v>
      </c>
      <c r="BQ25" s="65">
        <f t="shared" si="61"/>
        <v>47</v>
      </c>
      <c r="BS25" s="69">
        <f t="shared" si="62"/>
        <v>58.06</v>
      </c>
      <c r="BT25" s="64">
        <f t="shared" si="63"/>
        <v>25</v>
      </c>
      <c r="BU25" s="65">
        <f t="shared" si="64"/>
        <v>38</v>
      </c>
      <c r="BV25" s="63">
        <f t="shared" si="65"/>
        <v>37.58</v>
      </c>
      <c r="BW25" s="64">
        <f t="shared" si="66"/>
        <v>14</v>
      </c>
      <c r="BX25" s="65">
        <f t="shared" si="67"/>
        <v>90</v>
      </c>
      <c r="BY25" s="63">
        <f t="shared" si="68"/>
        <v>95.64</v>
      </c>
      <c r="BZ25" s="64">
        <f t="shared" si="69"/>
        <v>17</v>
      </c>
      <c r="CA25" s="65">
        <f t="shared" si="70"/>
        <v>70</v>
      </c>
      <c r="CC25" s="63">
        <f t="shared" si="71"/>
        <v>53.31</v>
      </c>
      <c r="CD25" s="64">
        <f t="shared" si="72"/>
        <v>22</v>
      </c>
      <c r="CE25" s="65">
        <f t="shared" si="73"/>
        <v>47</v>
      </c>
      <c r="CF25" s="63">
        <f t="shared" si="74"/>
        <v>34.4</v>
      </c>
      <c r="CG25" s="64">
        <f t="shared" si="75"/>
        <v>18</v>
      </c>
      <c r="CH25" s="65">
        <f t="shared" si="76"/>
        <v>65</v>
      </c>
      <c r="CI25" s="63">
        <f t="shared" si="77"/>
        <v>87.71</v>
      </c>
      <c r="CJ25" s="64">
        <f t="shared" si="78"/>
        <v>20</v>
      </c>
      <c r="CK25" s="65">
        <f t="shared" si="79"/>
        <v>55</v>
      </c>
      <c r="CL25" s="70"/>
      <c r="CM25" s="63">
        <f t="shared" si="80"/>
        <v>46.55</v>
      </c>
      <c r="CN25" s="64">
        <f t="shared" si="81"/>
        <v>20</v>
      </c>
      <c r="CO25" s="65">
        <f t="shared" si="82"/>
        <v>55</v>
      </c>
      <c r="CP25" s="67">
        <f t="shared" si="83"/>
        <v>48.3</v>
      </c>
      <c r="CQ25" s="64">
        <f t="shared" si="84"/>
        <v>21</v>
      </c>
      <c r="CR25" s="65">
        <f t="shared" si="85"/>
        <v>51</v>
      </c>
      <c r="CS25" s="68">
        <f t="shared" si="86"/>
        <v>94.85</v>
      </c>
      <c r="CT25" s="64">
        <f t="shared" si="87"/>
        <v>19</v>
      </c>
      <c r="CU25" s="66">
        <f t="shared" si="88"/>
        <v>60</v>
      </c>
      <c r="CX25" s="63">
        <f t="shared" si="89"/>
        <v>42.48</v>
      </c>
      <c r="CY25" s="64">
        <f t="shared" si="90"/>
        <v>18</v>
      </c>
      <c r="CZ25" s="65">
        <f t="shared" si="91"/>
        <v>65</v>
      </c>
      <c r="DA25" s="67">
        <f t="shared" si="92"/>
        <v>41.6</v>
      </c>
      <c r="DB25" s="64">
        <f t="shared" si="93"/>
        <v>17</v>
      </c>
      <c r="DC25" s="65">
        <f t="shared" si="94"/>
        <v>70</v>
      </c>
      <c r="DD25" s="68">
        <f t="shared" si="95"/>
        <v>84.08</v>
      </c>
      <c r="DE25" s="64">
        <f t="shared" si="96"/>
        <v>16</v>
      </c>
      <c r="DF25" s="66">
        <f t="shared" si="97"/>
        <v>75</v>
      </c>
      <c r="DH25" s="63">
        <f t="shared" si="98"/>
        <v>55.92</v>
      </c>
      <c r="DI25" s="64">
        <f t="shared" si="99"/>
        <v>18</v>
      </c>
      <c r="DJ25" s="65">
        <f t="shared" si="100"/>
        <v>65</v>
      </c>
      <c r="DK25" s="67">
        <f t="shared" si="101"/>
        <v>61.98</v>
      </c>
      <c r="DL25" s="64">
        <f t="shared" si="102"/>
        <v>13</v>
      </c>
      <c r="DM25" s="65">
        <f t="shared" si="103"/>
        <v>100</v>
      </c>
      <c r="DN25" s="68">
        <f t="shared" si="104"/>
        <v>117.9</v>
      </c>
      <c r="DO25" s="64">
        <f t="shared" si="105"/>
        <v>12</v>
      </c>
      <c r="DP25" s="66">
        <f t="shared" si="106"/>
        <v>110</v>
      </c>
      <c r="DQ25" s="57"/>
      <c r="DR25" s="63">
        <f t="shared" si="107"/>
        <v>57.14</v>
      </c>
      <c r="DS25" s="64">
        <f t="shared" si="108"/>
        <v>13</v>
      </c>
      <c r="DT25" s="65">
        <f t="shared" si="109"/>
        <v>100</v>
      </c>
      <c r="DU25" s="67">
        <f t="shared" si="110"/>
        <v>54.63</v>
      </c>
      <c r="DV25" s="64">
        <f t="shared" si="111"/>
        <v>18</v>
      </c>
      <c r="DW25" s="65">
        <f t="shared" si="112"/>
        <v>65</v>
      </c>
      <c r="DX25" s="68">
        <f t="shared" si="113"/>
        <v>111.77</v>
      </c>
      <c r="DY25" s="64">
        <f t="shared" si="114"/>
        <v>16</v>
      </c>
      <c r="DZ25" s="66">
        <f t="shared" si="115"/>
        <v>75</v>
      </c>
    </row>
    <row r="26" spans="1:130" x14ac:dyDescent="0.15">
      <c r="A26" s="59" t="e">
        <f>IF(#REF!=0,"",RANK(#REF!,#REF!,0))</f>
        <v>#REF!</v>
      </c>
      <c r="B26" s="59">
        <f t="shared" si="0"/>
        <v>20</v>
      </c>
      <c r="C26" s="59" t="str">
        <f t="shared" si="1"/>
        <v/>
      </c>
      <c r="D26" s="59">
        <f t="shared" si="2"/>
        <v>8</v>
      </c>
      <c r="E26" t="s">
        <v>95</v>
      </c>
      <c r="F26" t="s">
        <v>92</v>
      </c>
      <c r="G26">
        <v>87015</v>
      </c>
      <c r="H26" s="60">
        <f t="shared" si="3"/>
        <v>429</v>
      </c>
      <c r="I26" s="60">
        <f t="shared" si="4"/>
        <v>0</v>
      </c>
      <c r="J26" s="60">
        <f t="shared" si="5"/>
        <v>665</v>
      </c>
      <c r="K26" s="61">
        <f t="shared" si="6"/>
        <v>47</v>
      </c>
      <c r="L26" s="61">
        <f t="shared" si="7"/>
        <v>60</v>
      </c>
      <c r="M26" s="61">
        <f t="shared" si="8"/>
        <v>65</v>
      </c>
      <c r="N26" s="61">
        <f t="shared" si="9"/>
        <v>0</v>
      </c>
      <c r="O26" s="61">
        <f t="shared" si="10"/>
        <v>44</v>
      </c>
      <c r="P26" s="61">
        <f t="shared" si="11"/>
        <v>80</v>
      </c>
      <c r="Q26" s="61">
        <f t="shared" si="12"/>
        <v>90</v>
      </c>
      <c r="R26" s="61">
        <f t="shared" si="13"/>
        <v>75</v>
      </c>
      <c r="S26" s="61">
        <f t="shared" si="14"/>
        <v>90</v>
      </c>
      <c r="T26" s="61">
        <f t="shared" si="15"/>
        <v>47</v>
      </c>
      <c r="U26" s="61">
        <f t="shared" si="16"/>
        <v>41</v>
      </c>
      <c r="V26" s="61">
        <f t="shared" si="17"/>
        <v>41</v>
      </c>
      <c r="W26" s="61">
        <f t="shared" si="18"/>
        <v>55</v>
      </c>
      <c r="X26" s="61">
        <f t="shared" si="19"/>
        <v>55</v>
      </c>
      <c r="Y26" s="61">
        <f t="shared" si="20"/>
        <v>55</v>
      </c>
      <c r="Z26" s="61">
        <f t="shared" si="21"/>
        <v>55</v>
      </c>
      <c r="AA26" s="61">
        <f t="shared" si="22"/>
        <v>0</v>
      </c>
      <c r="AB26" s="61">
        <f t="shared" si="23"/>
        <v>44</v>
      </c>
      <c r="AC26" s="61">
        <f t="shared" si="24"/>
        <v>41</v>
      </c>
      <c r="AD26" s="61">
        <f t="shared" si="25"/>
        <v>51</v>
      </c>
      <c r="AE26" s="61">
        <f t="shared" si="26"/>
        <v>80</v>
      </c>
      <c r="AF26" s="62">
        <f t="shared" si="27"/>
        <v>75</v>
      </c>
      <c r="AG26" s="62">
        <f t="shared" si="28"/>
        <v>55</v>
      </c>
      <c r="AH26" s="63">
        <f t="shared" si="29"/>
        <v>42.67</v>
      </c>
      <c r="AI26" s="64">
        <f t="shared" si="30"/>
        <v>22</v>
      </c>
      <c r="AJ26" s="65">
        <f t="shared" si="31"/>
        <v>47</v>
      </c>
      <c r="AK26" s="63">
        <f t="shared" si="32"/>
        <v>46.56</v>
      </c>
      <c r="AL26" s="64">
        <f t="shared" si="33"/>
        <v>24</v>
      </c>
      <c r="AM26" s="65">
        <f t="shared" si="34"/>
        <v>41</v>
      </c>
      <c r="AN26" s="63">
        <f t="shared" si="35"/>
        <v>89.23</v>
      </c>
      <c r="AO26" s="64">
        <f t="shared" si="36"/>
        <v>22</v>
      </c>
      <c r="AP26" s="66">
        <f t="shared" si="37"/>
        <v>47</v>
      </c>
      <c r="AR26" s="63">
        <f t="shared" si="38"/>
        <v>63.05</v>
      </c>
      <c r="AS26" s="64">
        <f t="shared" si="39"/>
        <v>20</v>
      </c>
      <c r="AT26" s="65">
        <f t="shared" si="40"/>
        <v>55</v>
      </c>
      <c r="AU26" s="67" t="str">
        <f t="shared" si="41"/>
        <v>DSQ</v>
      </c>
      <c r="AV26" s="64">
        <f t="shared" si="42"/>
        <v>0</v>
      </c>
      <c r="AW26" s="65">
        <f t="shared" si="43"/>
        <v>0</v>
      </c>
      <c r="AX26" s="68">
        <f t="shared" si="44"/>
        <v>0</v>
      </c>
      <c r="AY26" s="64">
        <f t="shared" si="45"/>
        <v>0</v>
      </c>
      <c r="AZ26" s="66">
        <f t="shared" si="46"/>
        <v>0</v>
      </c>
      <c r="BB26" s="63" t="str">
        <f t="shared" si="47"/>
        <v/>
      </c>
      <c r="BC26" s="64">
        <f t="shared" si="48"/>
        <v>0</v>
      </c>
      <c r="BD26" s="65">
        <f t="shared" si="49"/>
        <v>0</v>
      </c>
      <c r="BE26" s="67" t="str">
        <f t="shared" si="50"/>
        <v/>
      </c>
      <c r="BF26" s="64">
        <f t="shared" si="51"/>
        <v>0</v>
      </c>
      <c r="BG26" s="65">
        <f t="shared" si="52"/>
        <v>0</v>
      </c>
      <c r="BH26" s="68" t="str">
        <f t="shared" si="53"/>
        <v/>
      </c>
      <c r="BI26" s="64">
        <f t="shared" si="54"/>
        <v>0</v>
      </c>
      <c r="BJ26" s="66">
        <f t="shared" si="55"/>
        <v>0</v>
      </c>
      <c r="BK26" s="69">
        <f t="shared" si="56"/>
        <v>54.34</v>
      </c>
      <c r="BL26" s="64">
        <f t="shared" si="57"/>
        <v>14</v>
      </c>
      <c r="BM26" s="65">
        <f t="shared" si="58"/>
        <v>90</v>
      </c>
      <c r="BO26" s="63">
        <f t="shared" si="59"/>
        <v>51.44</v>
      </c>
      <c r="BP26" s="64">
        <f t="shared" si="60"/>
        <v>18</v>
      </c>
      <c r="BQ26" s="65">
        <f t="shared" si="61"/>
        <v>65</v>
      </c>
      <c r="BS26" s="69">
        <f t="shared" si="62"/>
        <v>54.34</v>
      </c>
      <c r="BT26" s="64">
        <f t="shared" si="63"/>
        <v>14</v>
      </c>
      <c r="BU26" s="65">
        <f t="shared" si="64"/>
        <v>90</v>
      </c>
      <c r="BV26" s="63">
        <f t="shared" si="65"/>
        <v>38.79</v>
      </c>
      <c r="BW26" s="64">
        <f t="shared" si="66"/>
        <v>16</v>
      </c>
      <c r="BX26" s="65">
        <f t="shared" si="67"/>
        <v>75</v>
      </c>
      <c r="BY26" s="63">
        <f t="shared" si="68"/>
        <v>93.13</v>
      </c>
      <c r="BZ26" s="64">
        <f t="shared" si="69"/>
        <v>14</v>
      </c>
      <c r="CA26" s="65">
        <f t="shared" si="70"/>
        <v>90</v>
      </c>
      <c r="CC26" s="63">
        <f t="shared" si="71"/>
        <v>51.44</v>
      </c>
      <c r="CD26" s="64">
        <f t="shared" si="72"/>
        <v>18</v>
      </c>
      <c r="CE26" s="65">
        <f t="shared" si="73"/>
        <v>65</v>
      </c>
      <c r="CF26" s="63">
        <f t="shared" si="74"/>
        <v>35.17</v>
      </c>
      <c r="CG26" s="64">
        <f t="shared" si="75"/>
        <v>20</v>
      </c>
      <c r="CH26" s="65">
        <f t="shared" si="76"/>
        <v>55</v>
      </c>
      <c r="CI26" s="63">
        <f t="shared" si="77"/>
        <v>86.61</v>
      </c>
      <c r="CJ26" s="64">
        <f t="shared" si="78"/>
        <v>16</v>
      </c>
      <c r="CK26" s="65">
        <f t="shared" si="79"/>
        <v>75</v>
      </c>
      <c r="CL26" s="70"/>
      <c r="CM26" s="63">
        <f t="shared" si="80"/>
        <v>48</v>
      </c>
      <c r="CN26" s="64">
        <f t="shared" si="81"/>
        <v>23</v>
      </c>
      <c r="CO26" s="65">
        <f t="shared" si="82"/>
        <v>44</v>
      </c>
      <c r="CP26" s="67">
        <f t="shared" si="83"/>
        <v>48.96</v>
      </c>
      <c r="CQ26" s="64">
        <f t="shared" si="84"/>
        <v>24</v>
      </c>
      <c r="CR26" s="65">
        <f t="shared" si="85"/>
        <v>41</v>
      </c>
      <c r="CS26" s="68">
        <f t="shared" si="86"/>
        <v>96.96</v>
      </c>
      <c r="CT26" s="64">
        <f t="shared" si="87"/>
        <v>23</v>
      </c>
      <c r="CU26" s="66">
        <f t="shared" si="88"/>
        <v>44</v>
      </c>
      <c r="CX26" s="63">
        <f t="shared" si="89"/>
        <v>44.01</v>
      </c>
      <c r="CY26" s="64">
        <f t="shared" si="90"/>
        <v>24</v>
      </c>
      <c r="CZ26" s="65">
        <f t="shared" si="91"/>
        <v>41</v>
      </c>
      <c r="DA26" s="67">
        <f t="shared" si="92"/>
        <v>43.23</v>
      </c>
      <c r="DB26" s="64">
        <f t="shared" si="93"/>
        <v>20</v>
      </c>
      <c r="DC26" s="65">
        <f t="shared" si="94"/>
        <v>55</v>
      </c>
      <c r="DD26" s="68">
        <f t="shared" si="95"/>
        <v>87.24</v>
      </c>
      <c r="DE26" s="64">
        <f t="shared" si="96"/>
        <v>19</v>
      </c>
      <c r="DF26" s="66">
        <f t="shared" si="97"/>
        <v>60</v>
      </c>
      <c r="DH26" s="63">
        <f t="shared" si="98"/>
        <v>58.23</v>
      </c>
      <c r="DI26" s="64">
        <f t="shared" si="99"/>
        <v>21</v>
      </c>
      <c r="DJ26" s="65">
        <f t="shared" si="100"/>
        <v>51</v>
      </c>
      <c r="DK26" s="67">
        <f t="shared" si="101"/>
        <v>64.67</v>
      </c>
      <c r="DL26" s="64">
        <f t="shared" si="102"/>
        <v>15</v>
      </c>
      <c r="DM26" s="65">
        <f t="shared" si="103"/>
        <v>80</v>
      </c>
      <c r="DN26" s="68">
        <f t="shared" si="104"/>
        <v>122.9</v>
      </c>
      <c r="DO26" s="64">
        <f t="shared" si="105"/>
        <v>15</v>
      </c>
      <c r="DP26" s="66">
        <f t="shared" si="106"/>
        <v>80</v>
      </c>
      <c r="DQ26" s="57"/>
      <c r="DR26" s="63">
        <f t="shared" si="107"/>
        <v>59.32</v>
      </c>
      <c r="DS26" s="64">
        <f t="shared" si="108"/>
        <v>20</v>
      </c>
      <c r="DT26" s="65">
        <f t="shared" si="109"/>
        <v>55</v>
      </c>
      <c r="DU26" s="67">
        <f t="shared" si="110"/>
        <v>56.13</v>
      </c>
      <c r="DV26" s="64">
        <f t="shared" si="111"/>
        <v>20</v>
      </c>
      <c r="DW26" s="65">
        <f t="shared" si="112"/>
        <v>55</v>
      </c>
      <c r="DX26" s="68">
        <f t="shared" si="113"/>
        <v>115.45</v>
      </c>
      <c r="DY26" s="64">
        <f t="shared" si="114"/>
        <v>18</v>
      </c>
      <c r="DZ26" s="66">
        <f t="shared" si="115"/>
        <v>65</v>
      </c>
    </row>
    <row r="27" spans="1:130" x14ac:dyDescent="0.15">
      <c r="A27" s="59" t="e">
        <f>IF(#REF!=0,"",RANK(#REF!,#REF!,0))</f>
        <v>#REF!</v>
      </c>
      <c r="B27" s="59">
        <f t="shared" si="0"/>
        <v>21</v>
      </c>
      <c r="C27" s="59">
        <f t="shared" si="1"/>
        <v>16</v>
      </c>
      <c r="D27" s="59" t="str">
        <f t="shared" si="2"/>
        <v/>
      </c>
      <c r="E27" t="s">
        <v>96</v>
      </c>
      <c r="F27" t="s">
        <v>70</v>
      </c>
      <c r="G27">
        <v>89390</v>
      </c>
      <c r="H27" s="60">
        <f t="shared" si="3"/>
        <v>423</v>
      </c>
      <c r="I27" s="60">
        <f t="shared" si="4"/>
        <v>722</v>
      </c>
      <c r="J27" s="60">
        <f t="shared" si="5"/>
        <v>0</v>
      </c>
      <c r="K27" s="61">
        <f t="shared" si="6"/>
        <v>51</v>
      </c>
      <c r="L27" s="61">
        <f t="shared" si="7"/>
        <v>65</v>
      </c>
      <c r="M27" s="61">
        <f t="shared" si="8"/>
        <v>0</v>
      </c>
      <c r="N27" s="61">
        <f t="shared" si="9"/>
        <v>80</v>
      </c>
      <c r="O27" s="61">
        <f t="shared" si="10"/>
        <v>70</v>
      </c>
      <c r="P27" s="61">
        <f t="shared" si="11"/>
        <v>100</v>
      </c>
      <c r="Q27" s="61">
        <f t="shared" si="12"/>
        <v>80</v>
      </c>
      <c r="R27" s="61">
        <f t="shared" si="13"/>
        <v>70</v>
      </c>
      <c r="S27" s="61">
        <f t="shared" si="14"/>
        <v>47</v>
      </c>
      <c r="T27" s="61">
        <f t="shared" si="15"/>
        <v>44</v>
      </c>
      <c r="U27" s="61">
        <f t="shared" si="16"/>
        <v>44</v>
      </c>
      <c r="V27" s="61">
        <f t="shared" si="17"/>
        <v>44</v>
      </c>
      <c r="W27" s="61">
        <f t="shared" si="18"/>
        <v>60</v>
      </c>
      <c r="X27" s="61">
        <f t="shared" si="19"/>
        <v>0</v>
      </c>
      <c r="Y27" s="61">
        <f t="shared" si="20"/>
        <v>60</v>
      </c>
      <c r="Z27" s="61">
        <f t="shared" si="21"/>
        <v>60</v>
      </c>
      <c r="AA27" s="61">
        <f t="shared" si="22"/>
        <v>60</v>
      </c>
      <c r="AB27" s="61">
        <f t="shared" si="23"/>
        <v>75</v>
      </c>
      <c r="AC27" s="61">
        <f t="shared" si="24"/>
        <v>55</v>
      </c>
      <c r="AD27" s="61">
        <f t="shared" si="25"/>
        <v>60</v>
      </c>
      <c r="AE27" s="61">
        <f t="shared" si="26"/>
        <v>70</v>
      </c>
      <c r="AF27" s="62">
        <f t="shared" si="27"/>
        <v>120</v>
      </c>
      <c r="AG27" s="62">
        <f t="shared" si="28"/>
        <v>100</v>
      </c>
      <c r="AH27" s="63">
        <f t="shared" si="29"/>
        <v>42.74</v>
      </c>
      <c r="AI27" s="64">
        <f t="shared" si="30"/>
        <v>23</v>
      </c>
      <c r="AJ27" s="65">
        <f t="shared" si="31"/>
        <v>44</v>
      </c>
      <c r="AK27" s="63">
        <f t="shared" si="32"/>
        <v>46.43</v>
      </c>
      <c r="AL27" s="64">
        <f t="shared" si="33"/>
        <v>23</v>
      </c>
      <c r="AM27" s="65">
        <f t="shared" si="34"/>
        <v>44</v>
      </c>
      <c r="AN27" s="63">
        <f t="shared" si="35"/>
        <v>89.17</v>
      </c>
      <c r="AO27" s="64">
        <f t="shared" si="36"/>
        <v>21</v>
      </c>
      <c r="AP27" s="66">
        <f t="shared" si="37"/>
        <v>51</v>
      </c>
      <c r="AR27" s="63">
        <f t="shared" si="38"/>
        <v>62.85</v>
      </c>
      <c r="AS27" s="64">
        <f t="shared" si="39"/>
        <v>19</v>
      </c>
      <c r="AT27" s="65">
        <f t="shared" si="40"/>
        <v>60</v>
      </c>
      <c r="AU27" s="67">
        <f t="shared" si="41"/>
        <v>63.07</v>
      </c>
      <c r="AV27" s="64">
        <f t="shared" si="42"/>
        <v>19</v>
      </c>
      <c r="AW27" s="65">
        <f t="shared" si="43"/>
        <v>60</v>
      </c>
      <c r="AX27" s="68">
        <f t="shared" si="44"/>
        <v>125.92</v>
      </c>
      <c r="AY27" s="64">
        <f t="shared" si="45"/>
        <v>15</v>
      </c>
      <c r="AZ27" s="66">
        <f t="shared" si="46"/>
        <v>80</v>
      </c>
      <c r="BB27" s="63" t="str">
        <f t="shared" si="47"/>
        <v/>
      </c>
      <c r="BC27" s="64">
        <f t="shared" si="48"/>
        <v>0</v>
      </c>
      <c r="BD27" s="65">
        <f t="shared" si="49"/>
        <v>0</v>
      </c>
      <c r="BE27" s="67" t="str">
        <f t="shared" si="50"/>
        <v/>
      </c>
      <c r="BF27" s="64">
        <f t="shared" si="51"/>
        <v>0</v>
      </c>
      <c r="BG27" s="65">
        <f t="shared" si="52"/>
        <v>0</v>
      </c>
      <c r="BH27" s="68" t="str">
        <f t="shared" si="53"/>
        <v/>
      </c>
      <c r="BI27" s="64">
        <f t="shared" si="54"/>
        <v>0</v>
      </c>
      <c r="BJ27" s="66">
        <f t="shared" si="55"/>
        <v>0</v>
      </c>
      <c r="BK27" s="69">
        <f t="shared" si="56"/>
        <v>57.15</v>
      </c>
      <c r="BL27" s="64">
        <f t="shared" si="57"/>
        <v>22</v>
      </c>
      <c r="BM27" s="65">
        <f t="shared" si="58"/>
        <v>47</v>
      </c>
      <c r="BO27" s="63">
        <f t="shared" si="59"/>
        <v>53.47</v>
      </c>
      <c r="BP27" s="64">
        <f t="shared" si="60"/>
        <v>23</v>
      </c>
      <c r="BQ27" s="65">
        <f t="shared" si="61"/>
        <v>44</v>
      </c>
      <c r="BS27" s="69">
        <f t="shared" si="62"/>
        <v>57.15</v>
      </c>
      <c r="BT27" s="64">
        <f t="shared" si="63"/>
        <v>22</v>
      </c>
      <c r="BU27" s="65">
        <f t="shared" si="64"/>
        <v>47</v>
      </c>
      <c r="BV27" s="63">
        <f t="shared" si="65"/>
        <v>36.200000000000003</v>
      </c>
      <c r="BW27" s="64">
        <f t="shared" si="66"/>
        <v>11</v>
      </c>
      <c r="BX27" s="65">
        <f t="shared" si="67"/>
        <v>120</v>
      </c>
      <c r="BY27" s="63">
        <f t="shared" si="68"/>
        <v>93.35</v>
      </c>
      <c r="BZ27" s="64">
        <f t="shared" si="69"/>
        <v>15</v>
      </c>
      <c r="CA27" s="65">
        <f t="shared" si="70"/>
        <v>80</v>
      </c>
      <c r="CC27" s="63">
        <f t="shared" si="71"/>
        <v>53.47</v>
      </c>
      <c r="CD27" s="64">
        <f t="shared" si="72"/>
        <v>23</v>
      </c>
      <c r="CE27" s="65">
        <f t="shared" si="73"/>
        <v>44</v>
      </c>
      <c r="CF27" s="63">
        <f t="shared" si="74"/>
        <v>33.39</v>
      </c>
      <c r="CG27" s="64">
        <f t="shared" si="75"/>
        <v>13</v>
      </c>
      <c r="CH27" s="65">
        <f t="shared" si="76"/>
        <v>100</v>
      </c>
      <c r="CI27" s="63">
        <f t="shared" si="77"/>
        <v>86.86</v>
      </c>
      <c r="CJ27" s="64">
        <f t="shared" si="78"/>
        <v>17</v>
      </c>
      <c r="CK27" s="65">
        <f t="shared" si="79"/>
        <v>70</v>
      </c>
      <c r="CL27" s="70"/>
      <c r="CM27" s="63">
        <f t="shared" si="80"/>
        <v>44.62</v>
      </c>
      <c r="CN27" s="64">
        <f t="shared" si="81"/>
        <v>16</v>
      </c>
      <c r="CO27" s="65">
        <f t="shared" si="82"/>
        <v>75</v>
      </c>
      <c r="CP27" s="67">
        <f t="shared" si="83"/>
        <v>47.95</v>
      </c>
      <c r="CQ27" s="64">
        <f t="shared" si="84"/>
        <v>20</v>
      </c>
      <c r="CR27" s="65">
        <f t="shared" si="85"/>
        <v>55</v>
      </c>
      <c r="CS27" s="68">
        <f t="shared" si="86"/>
        <v>92.57</v>
      </c>
      <c r="CT27" s="64">
        <f t="shared" si="87"/>
        <v>17</v>
      </c>
      <c r="CU27" s="66">
        <f t="shared" si="88"/>
        <v>70</v>
      </c>
      <c r="CX27" s="63">
        <f t="shared" si="89"/>
        <v>43.34</v>
      </c>
      <c r="CY27" s="64">
        <f t="shared" si="90"/>
        <v>23</v>
      </c>
      <c r="CZ27" s="65">
        <f t="shared" si="91"/>
        <v>44</v>
      </c>
      <c r="DA27" s="67">
        <f t="shared" si="92"/>
        <v>43.03</v>
      </c>
      <c r="DB27" s="64">
        <f t="shared" si="93"/>
        <v>19</v>
      </c>
      <c r="DC27" s="65">
        <f t="shared" si="94"/>
        <v>60</v>
      </c>
      <c r="DD27" s="68">
        <f t="shared" si="95"/>
        <v>86.37</v>
      </c>
      <c r="DE27" s="64">
        <f t="shared" si="96"/>
        <v>18</v>
      </c>
      <c r="DF27" s="66">
        <f t="shared" si="97"/>
        <v>65</v>
      </c>
      <c r="DH27" s="63">
        <f t="shared" si="98"/>
        <v>56.28</v>
      </c>
      <c r="DI27" s="64">
        <f t="shared" si="99"/>
        <v>19</v>
      </c>
      <c r="DJ27" s="65">
        <f t="shared" si="100"/>
        <v>60</v>
      </c>
      <c r="DK27" s="67">
        <f t="shared" si="101"/>
        <v>65.040000000000006</v>
      </c>
      <c r="DL27" s="64">
        <f t="shared" si="102"/>
        <v>17</v>
      </c>
      <c r="DM27" s="65">
        <f t="shared" si="103"/>
        <v>70</v>
      </c>
      <c r="DN27" s="68">
        <f t="shared" si="104"/>
        <v>121.32</v>
      </c>
      <c r="DO27" s="64">
        <f t="shared" si="105"/>
        <v>13</v>
      </c>
      <c r="DP27" s="66">
        <f t="shared" si="106"/>
        <v>100</v>
      </c>
      <c r="DQ27" s="57"/>
      <c r="DR27" s="63" t="str">
        <f t="shared" si="107"/>
        <v>DNF</v>
      </c>
      <c r="DS27" s="64">
        <f t="shared" si="108"/>
        <v>0</v>
      </c>
      <c r="DT27" s="65">
        <f t="shared" si="109"/>
        <v>0</v>
      </c>
      <c r="DU27" s="67">
        <f t="shared" si="110"/>
        <v>55.6</v>
      </c>
      <c r="DV27" s="64">
        <f t="shared" si="111"/>
        <v>19</v>
      </c>
      <c r="DW27" s="65">
        <f t="shared" si="112"/>
        <v>60</v>
      </c>
      <c r="DX27" s="68">
        <f t="shared" si="113"/>
        <v>0</v>
      </c>
      <c r="DY27" s="64">
        <f t="shared" si="114"/>
        <v>0</v>
      </c>
      <c r="DZ27" s="66">
        <f t="shared" si="115"/>
        <v>0</v>
      </c>
    </row>
    <row r="28" spans="1:130" x14ac:dyDescent="0.15">
      <c r="A28" s="59" t="e">
        <f>IF(#REF!=0,"",RANK(#REF!,#REF!,0))</f>
        <v>#REF!</v>
      </c>
      <c r="B28" s="59">
        <f t="shared" si="0"/>
        <v>22</v>
      </c>
      <c r="C28" s="59">
        <f t="shared" si="1"/>
        <v>13</v>
      </c>
      <c r="D28" s="59" t="str">
        <f t="shared" si="2"/>
        <v/>
      </c>
      <c r="E28" t="s">
        <v>97</v>
      </c>
      <c r="F28" t="s">
        <v>94</v>
      </c>
      <c r="G28">
        <v>94105</v>
      </c>
      <c r="H28" s="60">
        <f t="shared" si="3"/>
        <v>415</v>
      </c>
      <c r="I28" s="60">
        <f t="shared" si="4"/>
        <v>905</v>
      </c>
      <c r="J28" s="60">
        <f t="shared" si="5"/>
        <v>0</v>
      </c>
      <c r="K28" s="61">
        <f t="shared" si="6"/>
        <v>130</v>
      </c>
      <c r="L28" s="61">
        <f t="shared" si="7"/>
        <v>100</v>
      </c>
      <c r="M28" s="61">
        <f t="shared" si="8"/>
        <v>110</v>
      </c>
      <c r="N28" s="61">
        <f t="shared" si="9"/>
        <v>120</v>
      </c>
      <c r="O28" s="61">
        <f t="shared" si="10"/>
        <v>55</v>
      </c>
      <c r="P28" s="61">
        <f t="shared" si="11"/>
        <v>0</v>
      </c>
      <c r="Q28" s="61">
        <f t="shared" si="12"/>
        <v>0</v>
      </c>
      <c r="R28" s="61">
        <f t="shared" si="13"/>
        <v>0</v>
      </c>
      <c r="S28" s="61">
        <f t="shared" si="14"/>
        <v>0</v>
      </c>
      <c r="T28" s="61">
        <f t="shared" si="15"/>
        <v>75</v>
      </c>
      <c r="U28" s="61">
        <f t="shared" si="16"/>
        <v>180</v>
      </c>
      <c r="V28" s="61">
        <f t="shared" si="17"/>
        <v>90</v>
      </c>
      <c r="W28" s="61">
        <f t="shared" si="18"/>
        <v>110</v>
      </c>
      <c r="X28" s="61">
        <f t="shared" si="19"/>
        <v>110</v>
      </c>
      <c r="Y28" s="61">
        <f t="shared" si="20"/>
        <v>120</v>
      </c>
      <c r="Z28" s="61">
        <f t="shared" si="21"/>
        <v>80</v>
      </c>
      <c r="AA28" s="61">
        <f t="shared" si="22"/>
        <v>90</v>
      </c>
      <c r="AB28" s="61">
        <f t="shared" si="23"/>
        <v>41</v>
      </c>
      <c r="AC28" s="61">
        <f t="shared" si="24"/>
        <v>60</v>
      </c>
      <c r="AD28" s="61">
        <f t="shared" si="25"/>
        <v>0</v>
      </c>
      <c r="AE28" s="61">
        <f t="shared" si="26"/>
        <v>75</v>
      </c>
      <c r="AF28" s="62">
        <f t="shared" si="27"/>
        <v>0</v>
      </c>
      <c r="AG28" s="62">
        <f t="shared" si="28"/>
        <v>0</v>
      </c>
      <c r="AH28" s="63">
        <f t="shared" si="29"/>
        <v>41.2</v>
      </c>
      <c r="AI28" s="64">
        <f t="shared" si="30"/>
        <v>16</v>
      </c>
      <c r="AJ28" s="65">
        <f t="shared" si="31"/>
        <v>75</v>
      </c>
      <c r="AK28" s="63">
        <f t="shared" si="32"/>
        <v>43.13</v>
      </c>
      <c r="AL28" s="64">
        <f t="shared" si="33"/>
        <v>7</v>
      </c>
      <c r="AM28" s="65">
        <f t="shared" si="34"/>
        <v>180</v>
      </c>
      <c r="AN28" s="63">
        <f t="shared" si="35"/>
        <v>84.33</v>
      </c>
      <c r="AO28" s="64">
        <f t="shared" si="36"/>
        <v>10</v>
      </c>
      <c r="AP28" s="66">
        <f t="shared" si="37"/>
        <v>130</v>
      </c>
      <c r="AR28" s="63">
        <f t="shared" si="38"/>
        <v>61.08</v>
      </c>
      <c r="AS28" s="64">
        <f t="shared" si="39"/>
        <v>15</v>
      </c>
      <c r="AT28" s="65">
        <f t="shared" si="40"/>
        <v>80</v>
      </c>
      <c r="AU28" s="67">
        <f t="shared" si="41"/>
        <v>59.51</v>
      </c>
      <c r="AV28" s="64">
        <f t="shared" si="42"/>
        <v>14</v>
      </c>
      <c r="AW28" s="65">
        <f t="shared" si="43"/>
        <v>90</v>
      </c>
      <c r="AX28" s="68">
        <f t="shared" si="44"/>
        <v>120.59</v>
      </c>
      <c r="AY28" s="64">
        <f t="shared" si="45"/>
        <v>11</v>
      </c>
      <c r="AZ28" s="66">
        <f t="shared" si="46"/>
        <v>120</v>
      </c>
      <c r="BB28" s="63" t="str">
        <f t="shared" si="47"/>
        <v/>
      </c>
      <c r="BC28" s="64">
        <f t="shared" si="48"/>
        <v>0</v>
      </c>
      <c r="BD28" s="65">
        <f t="shared" si="49"/>
        <v>0</v>
      </c>
      <c r="BE28" s="67" t="str">
        <f t="shared" si="50"/>
        <v/>
      </c>
      <c r="BF28" s="64">
        <f t="shared" si="51"/>
        <v>0</v>
      </c>
      <c r="BG28" s="65">
        <f t="shared" si="52"/>
        <v>0</v>
      </c>
      <c r="BH28" s="68" t="str">
        <f t="shared" si="53"/>
        <v/>
      </c>
      <c r="BI28" s="64">
        <f t="shared" si="54"/>
        <v>0</v>
      </c>
      <c r="BJ28" s="66">
        <f t="shared" si="55"/>
        <v>0</v>
      </c>
      <c r="BK28" s="69" t="str">
        <f t="shared" si="56"/>
        <v>DNF</v>
      </c>
      <c r="BL28" s="64">
        <f t="shared" si="57"/>
        <v>0</v>
      </c>
      <c r="BM28" s="65">
        <f t="shared" si="58"/>
        <v>0</v>
      </c>
      <c r="BO28" s="63" t="str">
        <f t="shared" si="59"/>
        <v/>
      </c>
      <c r="BP28" s="64">
        <f t="shared" si="60"/>
        <v>0</v>
      </c>
      <c r="BQ28" s="65">
        <f t="shared" si="61"/>
        <v>0</v>
      </c>
      <c r="BS28" s="69" t="str">
        <f t="shared" si="62"/>
        <v>DNF</v>
      </c>
      <c r="BT28" s="64">
        <f t="shared" si="63"/>
        <v>0</v>
      </c>
      <c r="BU28" s="65">
        <f t="shared" si="64"/>
        <v>0</v>
      </c>
      <c r="BV28" s="63" t="str">
        <f t="shared" si="65"/>
        <v>DNS</v>
      </c>
      <c r="BW28" s="64">
        <f t="shared" si="66"/>
        <v>0</v>
      </c>
      <c r="BX28" s="65">
        <f t="shared" si="67"/>
        <v>0</v>
      </c>
      <c r="BY28" s="63">
        <f t="shared" si="68"/>
        <v>0</v>
      </c>
      <c r="BZ28" s="64">
        <f t="shared" si="69"/>
        <v>0</v>
      </c>
      <c r="CA28" s="65">
        <f t="shared" si="70"/>
        <v>0</v>
      </c>
      <c r="CC28" s="63" t="str">
        <f t="shared" si="71"/>
        <v/>
      </c>
      <c r="CD28" s="64">
        <f t="shared" si="72"/>
        <v>0</v>
      </c>
      <c r="CE28" s="65">
        <f t="shared" si="73"/>
        <v>0</v>
      </c>
      <c r="CF28" s="63" t="str">
        <f t="shared" si="74"/>
        <v/>
      </c>
      <c r="CG28" s="64">
        <f t="shared" si="75"/>
        <v>0</v>
      </c>
      <c r="CH28" s="65">
        <f t="shared" si="76"/>
        <v>0</v>
      </c>
      <c r="CI28" s="63" t="str">
        <f t="shared" si="77"/>
        <v/>
      </c>
      <c r="CJ28" s="64">
        <f t="shared" si="78"/>
        <v>0</v>
      </c>
      <c r="CK28" s="65">
        <f t="shared" si="79"/>
        <v>0</v>
      </c>
      <c r="CL28" s="70"/>
      <c r="CM28" s="63">
        <f t="shared" si="80"/>
        <v>48.42</v>
      </c>
      <c r="CN28" s="64">
        <f t="shared" si="81"/>
        <v>24</v>
      </c>
      <c r="CO28" s="65">
        <f t="shared" si="82"/>
        <v>41</v>
      </c>
      <c r="CP28" s="67">
        <f t="shared" si="83"/>
        <v>47.83</v>
      </c>
      <c r="CQ28" s="64">
        <f t="shared" si="84"/>
        <v>19</v>
      </c>
      <c r="CR28" s="65">
        <f t="shared" si="85"/>
        <v>60</v>
      </c>
      <c r="CS28" s="68">
        <f t="shared" si="86"/>
        <v>96.25</v>
      </c>
      <c r="CT28" s="64">
        <f t="shared" si="87"/>
        <v>20</v>
      </c>
      <c r="CU28" s="66">
        <f t="shared" si="88"/>
        <v>55</v>
      </c>
      <c r="CX28" s="63">
        <f t="shared" si="89"/>
        <v>42.06</v>
      </c>
      <c r="CY28" s="64">
        <f t="shared" si="90"/>
        <v>14</v>
      </c>
      <c r="CZ28" s="65">
        <f t="shared" si="91"/>
        <v>90</v>
      </c>
      <c r="DA28" s="67">
        <f t="shared" si="92"/>
        <v>40.81</v>
      </c>
      <c r="DB28" s="64">
        <f t="shared" si="93"/>
        <v>12</v>
      </c>
      <c r="DC28" s="65">
        <f t="shared" si="94"/>
        <v>110</v>
      </c>
      <c r="DD28" s="68">
        <f t="shared" si="95"/>
        <v>82.87</v>
      </c>
      <c r="DE28" s="64">
        <f t="shared" si="96"/>
        <v>13</v>
      </c>
      <c r="DF28" s="66">
        <f t="shared" si="97"/>
        <v>100</v>
      </c>
      <c r="DH28" s="63" t="str">
        <f t="shared" si="98"/>
        <v>DNF</v>
      </c>
      <c r="DI28" s="64">
        <f t="shared" si="99"/>
        <v>0</v>
      </c>
      <c r="DJ28" s="65">
        <f t="shared" si="100"/>
        <v>0</v>
      </c>
      <c r="DK28" s="67">
        <f t="shared" si="101"/>
        <v>64.78</v>
      </c>
      <c r="DL28" s="64">
        <f t="shared" si="102"/>
        <v>16</v>
      </c>
      <c r="DM28" s="65">
        <f t="shared" si="103"/>
        <v>75</v>
      </c>
      <c r="DN28" s="68">
        <f t="shared" si="104"/>
        <v>0</v>
      </c>
      <c r="DO28" s="64">
        <f t="shared" si="105"/>
        <v>0</v>
      </c>
      <c r="DP28" s="66">
        <f t="shared" si="106"/>
        <v>0</v>
      </c>
      <c r="DQ28" s="57"/>
      <c r="DR28" s="63">
        <f t="shared" si="107"/>
        <v>57.1</v>
      </c>
      <c r="DS28" s="64">
        <f t="shared" si="108"/>
        <v>12</v>
      </c>
      <c r="DT28" s="65">
        <f t="shared" si="109"/>
        <v>110</v>
      </c>
      <c r="DU28" s="67">
        <f t="shared" si="110"/>
        <v>53.73</v>
      </c>
      <c r="DV28" s="64">
        <f t="shared" si="111"/>
        <v>11</v>
      </c>
      <c r="DW28" s="65">
        <f t="shared" si="112"/>
        <v>120</v>
      </c>
      <c r="DX28" s="68">
        <f t="shared" si="113"/>
        <v>110.83</v>
      </c>
      <c r="DY28" s="64">
        <f t="shared" si="114"/>
        <v>12</v>
      </c>
      <c r="DZ28" s="66">
        <f t="shared" si="115"/>
        <v>110</v>
      </c>
    </row>
    <row r="29" spans="1:130" x14ac:dyDescent="0.15">
      <c r="A29" s="59" t="e">
        <f>IF(#REF!=0,"",RANK(#REF!,#REF!,0))</f>
        <v>#REF!</v>
      </c>
      <c r="B29" s="59">
        <f t="shared" si="0"/>
        <v>23</v>
      </c>
      <c r="C29" s="59">
        <f t="shared" si="1"/>
        <v>15</v>
      </c>
      <c r="D29" s="59" t="str">
        <f t="shared" si="2"/>
        <v/>
      </c>
      <c r="E29" t="s">
        <v>98</v>
      </c>
      <c r="F29" t="s">
        <v>72</v>
      </c>
      <c r="G29">
        <v>94033</v>
      </c>
      <c r="H29" s="60">
        <f t="shared" si="3"/>
        <v>370</v>
      </c>
      <c r="I29" s="60">
        <f t="shared" si="4"/>
        <v>815</v>
      </c>
      <c r="J29" s="60">
        <f t="shared" si="5"/>
        <v>0</v>
      </c>
      <c r="K29" s="61">
        <f t="shared" si="6"/>
        <v>0</v>
      </c>
      <c r="L29" s="61">
        <f t="shared" si="7"/>
        <v>0</v>
      </c>
      <c r="M29" s="61">
        <f t="shared" si="8"/>
        <v>70</v>
      </c>
      <c r="N29" s="61">
        <f t="shared" si="9"/>
        <v>0</v>
      </c>
      <c r="O29" s="61">
        <f t="shared" si="10"/>
        <v>90</v>
      </c>
      <c r="P29" s="61">
        <f t="shared" si="11"/>
        <v>130</v>
      </c>
      <c r="Q29" s="61">
        <f t="shared" si="12"/>
        <v>0</v>
      </c>
      <c r="R29" s="61">
        <f t="shared" si="13"/>
        <v>0</v>
      </c>
      <c r="S29" s="61">
        <f t="shared" si="14"/>
        <v>80</v>
      </c>
      <c r="T29" s="61">
        <f t="shared" si="15"/>
        <v>0</v>
      </c>
      <c r="U29" s="61">
        <f t="shared" si="16"/>
        <v>0</v>
      </c>
      <c r="V29" s="61">
        <f t="shared" si="17"/>
        <v>75</v>
      </c>
      <c r="W29" s="61">
        <f t="shared" si="18"/>
        <v>0</v>
      </c>
      <c r="X29" s="61">
        <f t="shared" si="19"/>
        <v>75</v>
      </c>
      <c r="Y29" s="61">
        <f t="shared" si="20"/>
        <v>75</v>
      </c>
      <c r="Z29" s="61">
        <f t="shared" si="21"/>
        <v>0</v>
      </c>
      <c r="AA29" s="61">
        <f t="shared" si="22"/>
        <v>0</v>
      </c>
      <c r="AB29" s="61">
        <f t="shared" si="23"/>
        <v>90</v>
      </c>
      <c r="AC29" s="61">
        <f t="shared" si="24"/>
        <v>75</v>
      </c>
      <c r="AD29" s="61">
        <f t="shared" si="25"/>
        <v>70</v>
      </c>
      <c r="AE29" s="61">
        <f t="shared" si="26"/>
        <v>130</v>
      </c>
      <c r="AF29" s="62">
        <f t="shared" si="27"/>
        <v>0</v>
      </c>
      <c r="AG29" s="62">
        <f t="shared" si="28"/>
        <v>0</v>
      </c>
      <c r="AH29" s="63" t="str">
        <f t="shared" si="29"/>
        <v/>
      </c>
      <c r="AI29" s="64">
        <f t="shared" si="30"/>
        <v>0</v>
      </c>
      <c r="AJ29" s="65">
        <f t="shared" si="31"/>
        <v>0</v>
      </c>
      <c r="AK29" s="63" t="str">
        <f t="shared" si="32"/>
        <v/>
      </c>
      <c r="AL29" s="64">
        <f t="shared" si="33"/>
        <v>0</v>
      </c>
      <c r="AM29" s="65">
        <f t="shared" si="34"/>
        <v>0</v>
      </c>
      <c r="AN29" s="63" t="str">
        <f t="shared" si="35"/>
        <v/>
      </c>
      <c r="AO29" s="64">
        <f t="shared" si="36"/>
        <v>0</v>
      </c>
      <c r="AP29" s="66">
        <f t="shared" si="37"/>
        <v>0</v>
      </c>
      <c r="AR29" s="69" t="str">
        <f t="shared" si="38"/>
        <v/>
      </c>
      <c r="AS29" s="64">
        <f t="shared" si="39"/>
        <v>0</v>
      </c>
      <c r="AT29" s="65">
        <f t="shared" si="40"/>
        <v>0</v>
      </c>
      <c r="AU29" s="73" t="str">
        <f t="shared" si="41"/>
        <v/>
      </c>
      <c r="AV29" s="64">
        <f t="shared" si="42"/>
        <v>0</v>
      </c>
      <c r="AW29" s="65">
        <f t="shared" si="43"/>
        <v>0</v>
      </c>
      <c r="AX29" s="68" t="str">
        <f t="shared" si="44"/>
        <v/>
      </c>
      <c r="AY29" s="64">
        <f t="shared" si="45"/>
        <v>0</v>
      </c>
      <c r="AZ29" s="66">
        <f t="shared" si="46"/>
        <v>0</v>
      </c>
      <c r="BB29" s="69" t="str">
        <f t="shared" si="47"/>
        <v/>
      </c>
      <c r="BC29" s="64">
        <f t="shared" si="48"/>
        <v>0</v>
      </c>
      <c r="BD29" s="65">
        <f t="shared" si="49"/>
        <v>0</v>
      </c>
      <c r="BE29" s="73" t="str">
        <f t="shared" si="50"/>
        <v/>
      </c>
      <c r="BF29" s="64">
        <f t="shared" si="51"/>
        <v>0</v>
      </c>
      <c r="BG29" s="65">
        <f t="shared" si="52"/>
        <v>0</v>
      </c>
      <c r="BH29" s="68" t="str">
        <f t="shared" si="53"/>
        <v/>
      </c>
      <c r="BI29" s="64">
        <f t="shared" si="54"/>
        <v>0</v>
      </c>
      <c r="BJ29" s="66">
        <f t="shared" si="55"/>
        <v>0</v>
      </c>
      <c r="BK29" s="69">
        <f t="shared" si="56"/>
        <v>54.48</v>
      </c>
      <c r="BL29" s="64">
        <f t="shared" si="57"/>
        <v>16</v>
      </c>
      <c r="BM29" s="65">
        <f t="shared" si="58"/>
        <v>75</v>
      </c>
      <c r="BO29" s="63">
        <f t="shared" si="59"/>
        <v>50.74</v>
      </c>
      <c r="BP29" s="64">
        <f t="shared" si="60"/>
        <v>15</v>
      </c>
      <c r="BQ29" s="65">
        <f t="shared" si="61"/>
        <v>80</v>
      </c>
      <c r="BS29" s="69">
        <f t="shared" si="62"/>
        <v>54.48</v>
      </c>
      <c r="BT29" s="64">
        <f t="shared" si="63"/>
        <v>16</v>
      </c>
      <c r="BU29" s="65">
        <f t="shared" si="64"/>
        <v>75</v>
      </c>
      <c r="BV29" s="63" t="str">
        <f t="shared" si="65"/>
        <v>DNS</v>
      </c>
      <c r="BW29" s="64">
        <f t="shared" si="66"/>
        <v>0</v>
      </c>
      <c r="BX29" s="65">
        <f t="shared" si="67"/>
        <v>0</v>
      </c>
      <c r="BY29" s="63">
        <f t="shared" si="68"/>
        <v>0</v>
      </c>
      <c r="BZ29" s="64">
        <f t="shared" si="69"/>
        <v>0</v>
      </c>
      <c r="CA29" s="65">
        <f t="shared" si="70"/>
        <v>0</v>
      </c>
      <c r="CC29" s="63">
        <f t="shared" si="71"/>
        <v>50.74</v>
      </c>
      <c r="CD29" s="64">
        <f t="shared" si="72"/>
        <v>15</v>
      </c>
      <c r="CE29" s="65">
        <f t="shared" si="73"/>
        <v>80</v>
      </c>
      <c r="CF29" s="63" t="str">
        <f t="shared" si="74"/>
        <v>DNS</v>
      </c>
      <c r="CG29" s="64">
        <f t="shared" si="75"/>
        <v>0</v>
      </c>
      <c r="CH29" s="65">
        <f t="shared" si="76"/>
        <v>0</v>
      </c>
      <c r="CI29" s="63">
        <f t="shared" si="77"/>
        <v>0</v>
      </c>
      <c r="CJ29" s="64">
        <f t="shared" si="78"/>
        <v>0</v>
      </c>
      <c r="CK29" s="65">
        <f t="shared" si="79"/>
        <v>0</v>
      </c>
      <c r="CL29" s="70"/>
      <c r="CM29" s="63">
        <f t="shared" si="80"/>
        <v>44.21</v>
      </c>
      <c r="CN29" s="64">
        <f t="shared" si="81"/>
        <v>14</v>
      </c>
      <c r="CO29" s="65">
        <f t="shared" si="82"/>
        <v>90</v>
      </c>
      <c r="CP29" s="67">
        <f t="shared" si="83"/>
        <v>46.84</v>
      </c>
      <c r="CQ29" s="64">
        <f t="shared" si="84"/>
        <v>16</v>
      </c>
      <c r="CR29" s="65">
        <f t="shared" si="85"/>
        <v>75</v>
      </c>
      <c r="CS29" s="68">
        <f t="shared" si="86"/>
        <v>91.05</v>
      </c>
      <c r="CT29" s="64">
        <f t="shared" si="87"/>
        <v>14</v>
      </c>
      <c r="CU29" s="66">
        <f t="shared" si="88"/>
        <v>90</v>
      </c>
      <c r="CX29" s="63">
        <f t="shared" si="89"/>
        <v>42.28</v>
      </c>
      <c r="CY29" s="64">
        <f t="shared" si="90"/>
        <v>16</v>
      </c>
      <c r="CZ29" s="65">
        <f t="shared" si="91"/>
        <v>75</v>
      </c>
      <c r="DA29" s="67" t="str">
        <f t="shared" si="92"/>
        <v>DNF</v>
      </c>
      <c r="DB29" s="64">
        <f t="shared" si="93"/>
        <v>0</v>
      </c>
      <c r="DC29" s="65">
        <f t="shared" si="94"/>
        <v>0</v>
      </c>
      <c r="DD29" s="68">
        <f t="shared" si="95"/>
        <v>0</v>
      </c>
      <c r="DE29" s="64">
        <f t="shared" si="96"/>
        <v>0</v>
      </c>
      <c r="DF29" s="66">
        <f t="shared" si="97"/>
        <v>0</v>
      </c>
      <c r="DH29" s="63">
        <f t="shared" si="98"/>
        <v>53.78</v>
      </c>
      <c r="DI29" s="64">
        <f t="shared" si="99"/>
        <v>17</v>
      </c>
      <c r="DJ29" s="65">
        <f t="shared" si="100"/>
        <v>70</v>
      </c>
      <c r="DK29" s="67">
        <f t="shared" si="101"/>
        <v>60.02</v>
      </c>
      <c r="DL29" s="64">
        <f t="shared" si="102"/>
        <v>10</v>
      </c>
      <c r="DM29" s="65">
        <f t="shared" si="103"/>
        <v>130</v>
      </c>
      <c r="DN29" s="68">
        <f t="shared" si="104"/>
        <v>113.8</v>
      </c>
      <c r="DO29" s="64">
        <f t="shared" si="105"/>
        <v>10</v>
      </c>
      <c r="DP29" s="66">
        <f t="shared" si="106"/>
        <v>130</v>
      </c>
      <c r="DQ29" s="57"/>
      <c r="DR29" s="63">
        <f t="shared" si="107"/>
        <v>57.5</v>
      </c>
      <c r="DS29" s="64">
        <f t="shared" si="108"/>
        <v>16</v>
      </c>
      <c r="DT29" s="65">
        <f t="shared" si="109"/>
        <v>75</v>
      </c>
      <c r="DU29" s="67">
        <f t="shared" si="110"/>
        <v>54.42</v>
      </c>
      <c r="DV29" s="64">
        <f t="shared" si="111"/>
        <v>16</v>
      </c>
      <c r="DW29" s="65">
        <f t="shared" si="112"/>
        <v>75</v>
      </c>
      <c r="DX29" s="68">
        <f t="shared" si="113"/>
        <v>111.92</v>
      </c>
      <c r="DY29" s="64">
        <f t="shared" si="114"/>
        <v>17</v>
      </c>
      <c r="DZ29" s="66">
        <f t="shared" si="115"/>
        <v>70</v>
      </c>
    </row>
    <row r="30" spans="1:130" x14ac:dyDescent="0.15">
      <c r="A30" s="59" t="e">
        <f>IF(#REF!=0,"",RANK(#REF!,#REF!,0))</f>
        <v>#REF!</v>
      </c>
      <c r="B30" s="59">
        <f t="shared" si="0"/>
        <v>24</v>
      </c>
      <c r="C30" s="59" t="str">
        <f t="shared" si="1"/>
        <v/>
      </c>
      <c r="D30" s="59">
        <f t="shared" si="2"/>
        <v>7</v>
      </c>
      <c r="E30" t="s">
        <v>99</v>
      </c>
      <c r="F30" t="s">
        <v>74</v>
      </c>
      <c r="G30">
        <v>85465</v>
      </c>
      <c r="H30" s="60">
        <f t="shared" si="3"/>
        <v>345</v>
      </c>
      <c r="I30" s="60">
        <f t="shared" si="4"/>
        <v>0</v>
      </c>
      <c r="J30" s="60">
        <f t="shared" si="5"/>
        <v>670</v>
      </c>
      <c r="K30" s="61">
        <f t="shared" si="6"/>
        <v>70</v>
      </c>
      <c r="L30" s="61">
        <f t="shared" si="7"/>
        <v>0</v>
      </c>
      <c r="M30" s="61">
        <f t="shared" si="8"/>
        <v>0</v>
      </c>
      <c r="N30" s="61">
        <f t="shared" si="9"/>
        <v>0</v>
      </c>
      <c r="O30" s="61">
        <f t="shared" si="10"/>
        <v>65</v>
      </c>
      <c r="P30" s="61">
        <f t="shared" si="11"/>
        <v>90</v>
      </c>
      <c r="Q30" s="61">
        <f t="shared" si="12"/>
        <v>65</v>
      </c>
      <c r="R30" s="61">
        <f t="shared" si="13"/>
        <v>0</v>
      </c>
      <c r="S30" s="61">
        <f t="shared" si="14"/>
        <v>55</v>
      </c>
      <c r="T30" s="61">
        <f t="shared" si="15"/>
        <v>60</v>
      </c>
      <c r="U30" s="61">
        <f t="shared" si="16"/>
        <v>55</v>
      </c>
      <c r="V30" s="61">
        <f t="shared" si="17"/>
        <v>60</v>
      </c>
      <c r="W30" s="61">
        <f t="shared" si="18"/>
        <v>0</v>
      </c>
      <c r="X30" s="61">
        <f t="shared" si="19"/>
        <v>70</v>
      </c>
      <c r="Y30" s="61">
        <f t="shared" si="20"/>
        <v>0</v>
      </c>
      <c r="Z30" s="61">
        <f t="shared" si="21"/>
        <v>44</v>
      </c>
      <c r="AA30" s="61">
        <f t="shared" si="22"/>
        <v>0</v>
      </c>
      <c r="AB30" s="61">
        <f t="shared" si="23"/>
        <v>60</v>
      </c>
      <c r="AC30" s="61">
        <f t="shared" si="24"/>
        <v>44</v>
      </c>
      <c r="AD30" s="61">
        <f t="shared" si="25"/>
        <v>55</v>
      </c>
      <c r="AE30" s="61">
        <f t="shared" si="26"/>
        <v>90</v>
      </c>
      <c r="AF30" s="62">
        <f t="shared" si="27"/>
        <v>60</v>
      </c>
      <c r="AG30" s="62">
        <f t="shared" si="28"/>
        <v>51</v>
      </c>
      <c r="AH30" s="63">
        <f t="shared" si="29"/>
        <v>42.05</v>
      </c>
      <c r="AI30" s="64">
        <f t="shared" si="30"/>
        <v>19</v>
      </c>
      <c r="AJ30" s="65">
        <f t="shared" si="31"/>
        <v>60</v>
      </c>
      <c r="AK30" s="63">
        <f t="shared" si="32"/>
        <v>44.86</v>
      </c>
      <c r="AL30" s="64">
        <f t="shared" si="33"/>
        <v>20</v>
      </c>
      <c r="AM30" s="65">
        <f t="shared" si="34"/>
        <v>55</v>
      </c>
      <c r="AN30" s="63">
        <f t="shared" si="35"/>
        <v>86.91</v>
      </c>
      <c r="AO30" s="64">
        <f t="shared" si="36"/>
        <v>17</v>
      </c>
      <c r="AP30" s="66">
        <f t="shared" si="37"/>
        <v>70</v>
      </c>
      <c r="AR30" s="63">
        <f t="shared" si="38"/>
        <v>65.67</v>
      </c>
      <c r="AS30" s="64">
        <f t="shared" si="39"/>
        <v>23</v>
      </c>
      <c r="AT30" s="65">
        <f t="shared" si="40"/>
        <v>44</v>
      </c>
      <c r="AU30" s="67" t="str">
        <f t="shared" si="41"/>
        <v>DNF</v>
      </c>
      <c r="AV30" s="64">
        <f t="shared" si="42"/>
        <v>0</v>
      </c>
      <c r="AW30" s="65">
        <f t="shared" si="43"/>
        <v>0</v>
      </c>
      <c r="AX30" s="68">
        <f t="shared" si="44"/>
        <v>0</v>
      </c>
      <c r="AY30" s="64">
        <f t="shared" si="45"/>
        <v>0</v>
      </c>
      <c r="AZ30" s="66">
        <f t="shared" si="46"/>
        <v>0</v>
      </c>
      <c r="BB30" s="63" t="str">
        <f t="shared" si="47"/>
        <v/>
      </c>
      <c r="BC30" s="64">
        <f t="shared" si="48"/>
        <v>0</v>
      </c>
      <c r="BD30" s="65">
        <f t="shared" si="49"/>
        <v>0</v>
      </c>
      <c r="BE30" s="67" t="str">
        <f t="shared" si="50"/>
        <v/>
      </c>
      <c r="BF30" s="64">
        <f t="shared" si="51"/>
        <v>0</v>
      </c>
      <c r="BG30" s="65">
        <f t="shared" si="52"/>
        <v>0</v>
      </c>
      <c r="BH30" s="68" t="str">
        <f t="shared" si="53"/>
        <v/>
      </c>
      <c r="BI30" s="64">
        <f t="shared" si="54"/>
        <v>0</v>
      </c>
      <c r="BJ30" s="66">
        <f t="shared" si="55"/>
        <v>0</v>
      </c>
      <c r="BK30" s="69">
        <f t="shared" si="56"/>
        <v>56.24</v>
      </c>
      <c r="BL30" s="64">
        <f t="shared" si="57"/>
        <v>20</v>
      </c>
      <c r="BM30" s="65">
        <f t="shared" si="58"/>
        <v>55</v>
      </c>
      <c r="BO30" s="63" t="str">
        <f t="shared" si="59"/>
        <v>DNF</v>
      </c>
      <c r="BP30" s="64">
        <f t="shared" si="60"/>
        <v>0</v>
      </c>
      <c r="BQ30" s="65">
        <f t="shared" si="61"/>
        <v>0</v>
      </c>
      <c r="BS30" s="69">
        <f t="shared" si="62"/>
        <v>56.24</v>
      </c>
      <c r="BT30" s="64">
        <f t="shared" si="63"/>
        <v>20</v>
      </c>
      <c r="BU30" s="65">
        <f t="shared" si="64"/>
        <v>55</v>
      </c>
      <c r="BV30" s="63">
        <f t="shared" si="65"/>
        <v>39.64</v>
      </c>
      <c r="BW30" s="64">
        <f t="shared" si="66"/>
        <v>19</v>
      </c>
      <c r="BX30" s="65">
        <f t="shared" si="67"/>
        <v>60</v>
      </c>
      <c r="BY30" s="63">
        <f t="shared" si="68"/>
        <v>95.88</v>
      </c>
      <c r="BZ30" s="64">
        <f t="shared" si="69"/>
        <v>18</v>
      </c>
      <c r="CA30" s="65">
        <f t="shared" si="70"/>
        <v>65</v>
      </c>
      <c r="CC30" s="63" t="str">
        <f t="shared" si="71"/>
        <v>DNF</v>
      </c>
      <c r="CD30" s="64">
        <f t="shared" si="72"/>
        <v>0</v>
      </c>
      <c r="CE30" s="65">
        <f t="shared" si="73"/>
        <v>0</v>
      </c>
      <c r="CF30" s="63">
        <f t="shared" si="74"/>
        <v>36.15</v>
      </c>
      <c r="CG30" s="64">
        <f t="shared" si="75"/>
        <v>21</v>
      </c>
      <c r="CH30" s="65">
        <f t="shared" si="76"/>
        <v>51</v>
      </c>
      <c r="CI30" s="63">
        <f t="shared" si="77"/>
        <v>0</v>
      </c>
      <c r="CJ30" s="64">
        <f t="shared" si="78"/>
        <v>0</v>
      </c>
      <c r="CK30" s="65">
        <f t="shared" si="79"/>
        <v>0</v>
      </c>
      <c r="CL30" s="70"/>
      <c r="CM30" s="63">
        <f t="shared" si="80"/>
        <v>46.09</v>
      </c>
      <c r="CN30" s="64">
        <f t="shared" si="81"/>
        <v>19</v>
      </c>
      <c r="CO30" s="65">
        <f t="shared" si="82"/>
        <v>60</v>
      </c>
      <c r="CP30" s="67">
        <f t="shared" si="83"/>
        <v>48.41</v>
      </c>
      <c r="CQ30" s="64">
        <f t="shared" si="84"/>
        <v>23</v>
      </c>
      <c r="CR30" s="65">
        <f t="shared" si="85"/>
        <v>44</v>
      </c>
      <c r="CS30" s="68">
        <f t="shared" si="86"/>
        <v>94.5</v>
      </c>
      <c r="CT30" s="64">
        <f t="shared" si="87"/>
        <v>18</v>
      </c>
      <c r="CU30" s="66">
        <f t="shared" si="88"/>
        <v>65</v>
      </c>
      <c r="CX30" s="63">
        <f t="shared" si="89"/>
        <v>42.67</v>
      </c>
      <c r="CY30" s="64">
        <f t="shared" si="90"/>
        <v>19</v>
      </c>
      <c r="CZ30" s="65">
        <f t="shared" si="91"/>
        <v>60</v>
      </c>
      <c r="DA30" s="67" t="str">
        <f t="shared" si="92"/>
        <v>DNF</v>
      </c>
      <c r="DB30" s="64">
        <f t="shared" si="93"/>
        <v>0</v>
      </c>
      <c r="DC30" s="65">
        <f t="shared" si="94"/>
        <v>0</v>
      </c>
      <c r="DD30" s="68">
        <f t="shared" si="95"/>
        <v>0</v>
      </c>
      <c r="DE30" s="64">
        <f t="shared" si="96"/>
        <v>0</v>
      </c>
      <c r="DF30" s="66">
        <f t="shared" si="97"/>
        <v>0</v>
      </c>
      <c r="DH30" s="63">
        <f t="shared" si="98"/>
        <v>57.54</v>
      </c>
      <c r="DI30" s="64">
        <f t="shared" si="99"/>
        <v>20</v>
      </c>
      <c r="DJ30" s="65">
        <f t="shared" si="100"/>
        <v>55</v>
      </c>
      <c r="DK30" s="67">
        <f t="shared" si="101"/>
        <v>64.099999999999994</v>
      </c>
      <c r="DL30" s="64">
        <f t="shared" si="102"/>
        <v>14</v>
      </c>
      <c r="DM30" s="65">
        <f t="shared" si="103"/>
        <v>90</v>
      </c>
      <c r="DN30" s="68">
        <f t="shared" si="104"/>
        <v>121.64</v>
      </c>
      <c r="DO30" s="64">
        <f t="shared" si="105"/>
        <v>14</v>
      </c>
      <c r="DP30" s="66">
        <f t="shared" si="106"/>
        <v>90</v>
      </c>
      <c r="DQ30" s="57"/>
      <c r="DR30" s="69">
        <f t="shared" si="107"/>
        <v>57.59</v>
      </c>
      <c r="DS30" s="64">
        <f t="shared" si="108"/>
        <v>17</v>
      </c>
      <c r="DT30" s="65">
        <f t="shared" si="109"/>
        <v>70</v>
      </c>
      <c r="DU30" s="67" t="str">
        <f t="shared" si="110"/>
        <v>DNF</v>
      </c>
      <c r="DV30" s="64">
        <f t="shared" si="111"/>
        <v>0</v>
      </c>
      <c r="DW30" s="65">
        <f t="shared" si="112"/>
        <v>0</v>
      </c>
      <c r="DX30" s="68">
        <f t="shared" si="113"/>
        <v>0</v>
      </c>
      <c r="DY30" s="64">
        <f t="shared" si="114"/>
        <v>0</v>
      </c>
      <c r="DZ30" s="66">
        <f t="shared" si="115"/>
        <v>0</v>
      </c>
    </row>
    <row r="31" spans="1:130" x14ac:dyDescent="0.15">
      <c r="A31" s="59" t="e">
        <f>IF(#REF!=0,"",RANK(#REF!,#REF!,0))</f>
        <v>#REF!</v>
      </c>
      <c r="B31" s="59">
        <f t="shared" si="0"/>
        <v>25</v>
      </c>
      <c r="C31" s="59">
        <f t="shared" si="1"/>
        <v>21</v>
      </c>
      <c r="D31" s="59" t="str">
        <f t="shared" si="2"/>
        <v/>
      </c>
      <c r="E31" t="s">
        <v>100</v>
      </c>
      <c r="F31" t="s">
        <v>72</v>
      </c>
      <c r="G31">
        <v>94125</v>
      </c>
      <c r="H31" s="60">
        <f t="shared" si="3"/>
        <v>303</v>
      </c>
      <c r="I31" s="60">
        <f t="shared" si="4"/>
        <v>448</v>
      </c>
      <c r="J31" s="60">
        <f t="shared" si="5"/>
        <v>0</v>
      </c>
      <c r="K31" s="61">
        <f t="shared" si="6"/>
        <v>41</v>
      </c>
      <c r="L31" s="61">
        <f t="shared" si="7"/>
        <v>51</v>
      </c>
      <c r="M31" s="61">
        <f t="shared" si="8"/>
        <v>55</v>
      </c>
      <c r="N31" s="61">
        <f t="shared" si="9"/>
        <v>65</v>
      </c>
      <c r="O31" s="61">
        <f t="shared" si="10"/>
        <v>41</v>
      </c>
      <c r="P31" s="61">
        <f t="shared" si="11"/>
        <v>47</v>
      </c>
      <c r="Q31" s="61">
        <f t="shared" si="12"/>
        <v>47</v>
      </c>
      <c r="R31" s="61">
        <f t="shared" si="13"/>
        <v>44</v>
      </c>
      <c r="S31" s="61">
        <f t="shared" si="14"/>
        <v>38</v>
      </c>
      <c r="T31" s="61">
        <f t="shared" si="15"/>
        <v>34</v>
      </c>
      <c r="U31" s="61">
        <f t="shared" si="16"/>
        <v>34</v>
      </c>
      <c r="V31" s="61">
        <f t="shared" si="17"/>
        <v>34</v>
      </c>
      <c r="W31" s="61">
        <f t="shared" si="18"/>
        <v>51</v>
      </c>
      <c r="X31" s="61">
        <f t="shared" si="19"/>
        <v>51</v>
      </c>
      <c r="Y31" s="61">
        <f t="shared" si="20"/>
        <v>47</v>
      </c>
      <c r="Z31" s="61">
        <f t="shared" si="21"/>
        <v>36</v>
      </c>
      <c r="AA31" s="61">
        <f t="shared" si="22"/>
        <v>55</v>
      </c>
      <c r="AB31" s="61">
        <f t="shared" si="23"/>
        <v>36</v>
      </c>
      <c r="AC31" s="61">
        <f t="shared" si="24"/>
        <v>36</v>
      </c>
      <c r="AD31" s="61">
        <f t="shared" si="25"/>
        <v>36</v>
      </c>
      <c r="AE31" s="61">
        <f t="shared" si="26"/>
        <v>44</v>
      </c>
      <c r="AF31" s="62">
        <f t="shared" si="27"/>
        <v>38</v>
      </c>
      <c r="AG31" s="62">
        <f t="shared" si="28"/>
        <v>34</v>
      </c>
      <c r="AH31" s="63">
        <f t="shared" si="29"/>
        <v>44.87</v>
      </c>
      <c r="AI31" s="64">
        <f t="shared" si="30"/>
        <v>27</v>
      </c>
      <c r="AJ31" s="65">
        <f t="shared" si="31"/>
        <v>34</v>
      </c>
      <c r="AK31" s="63">
        <f t="shared" si="32"/>
        <v>47.34</v>
      </c>
      <c r="AL31" s="64">
        <f t="shared" si="33"/>
        <v>27</v>
      </c>
      <c r="AM31" s="65">
        <f t="shared" si="34"/>
        <v>34</v>
      </c>
      <c r="AN31" s="63">
        <f t="shared" si="35"/>
        <v>92.21</v>
      </c>
      <c r="AO31" s="64">
        <f t="shared" si="36"/>
        <v>24</v>
      </c>
      <c r="AP31" s="66">
        <f t="shared" si="37"/>
        <v>41</v>
      </c>
      <c r="AR31" s="63">
        <f t="shared" si="38"/>
        <v>67.17</v>
      </c>
      <c r="AS31" s="64">
        <f t="shared" si="39"/>
        <v>26</v>
      </c>
      <c r="AT31" s="65">
        <f t="shared" si="40"/>
        <v>36</v>
      </c>
      <c r="AU31" s="67">
        <f t="shared" si="41"/>
        <v>63.92</v>
      </c>
      <c r="AV31" s="64">
        <f t="shared" si="42"/>
        <v>20</v>
      </c>
      <c r="AW31" s="65">
        <f t="shared" si="43"/>
        <v>55</v>
      </c>
      <c r="AX31" s="68">
        <f t="shared" si="44"/>
        <v>131.09</v>
      </c>
      <c r="AY31" s="64">
        <f t="shared" si="45"/>
        <v>18</v>
      </c>
      <c r="AZ31" s="66">
        <f t="shared" si="46"/>
        <v>65</v>
      </c>
      <c r="BB31" s="63" t="str">
        <f t="shared" si="47"/>
        <v/>
      </c>
      <c r="BC31" s="64">
        <f t="shared" si="48"/>
        <v>0</v>
      </c>
      <c r="BD31" s="65">
        <f t="shared" si="49"/>
        <v>0</v>
      </c>
      <c r="BE31" s="67" t="str">
        <f t="shared" si="50"/>
        <v/>
      </c>
      <c r="BF31" s="64">
        <f t="shared" si="51"/>
        <v>0</v>
      </c>
      <c r="BG31" s="65">
        <f t="shared" si="52"/>
        <v>0</v>
      </c>
      <c r="BH31" s="68" t="str">
        <f t="shared" si="53"/>
        <v/>
      </c>
      <c r="BI31" s="64">
        <f t="shared" si="54"/>
        <v>0</v>
      </c>
      <c r="BJ31" s="66">
        <f t="shared" si="55"/>
        <v>0</v>
      </c>
      <c r="BK31" s="69">
        <f t="shared" si="56"/>
        <v>59.74</v>
      </c>
      <c r="BL31" s="64">
        <f t="shared" si="57"/>
        <v>26</v>
      </c>
      <c r="BM31" s="65">
        <f t="shared" si="58"/>
        <v>36</v>
      </c>
      <c r="BO31" s="63">
        <f t="shared" si="59"/>
        <v>55.51</v>
      </c>
      <c r="BP31" s="64">
        <f t="shared" si="60"/>
        <v>25</v>
      </c>
      <c r="BQ31" s="65">
        <f t="shared" si="61"/>
        <v>38</v>
      </c>
      <c r="BS31" s="69">
        <f t="shared" si="62"/>
        <v>59.74</v>
      </c>
      <c r="BT31" s="64">
        <f t="shared" si="63"/>
        <v>26</v>
      </c>
      <c r="BU31" s="65">
        <f t="shared" si="64"/>
        <v>36</v>
      </c>
      <c r="BV31" s="63">
        <f t="shared" si="65"/>
        <v>42.24</v>
      </c>
      <c r="BW31" s="64">
        <f t="shared" si="66"/>
        <v>25</v>
      </c>
      <c r="BX31" s="65">
        <f t="shared" si="67"/>
        <v>38</v>
      </c>
      <c r="BY31" s="63">
        <f t="shared" si="68"/>
        <v>101.98</v>
      </c>
      <c r="BZ31" s="64">
        <f t="shared" si="69"/>
        <v>22</v>
      </c>
      <c r="CA31" s="65">
        <f t="shared" si="70"/>
        <v>47</v>
      </c>
      <c r="CC31" s="63">
        <f t="shared" si="71"/>
        <v>55.51</v>
      </c>
      <c r="CD31" s="64">
        <f t="shared" si="72"/>
        <v>25</v>
      </c>
      <c r="CE31" s="65">
        <f t="shared" si="73"/>
        <v>38</v>
      </c>
      <c r="CF31" s="63">
        <f t="shared" si="74"/>
        <v>38.65</v>
      </c>
      <c r="CG31" s="64">
        <f t="shared" si="75"/>
        <v>27</v>
      </c>
      <c r="CH31" s="65">
        <f t="shared" si="76"/>
        <v>34</v>
      </c>
      <c r="CI31" s="63">
        <f t="shared" si="77"/>
        <v>94.16</v>
      </c>
      <c r="CJ31" s="64">
        <f t="shared" si="78"/>
        <v>23</v>
      </c>
      <c r="CK31" s="65">
        <f t="shared" si="79"/>
        <v>44</v>
      </c>
      <c r="CL31" s="70"/>
      <c r="CM31" s="63">
        <f t="shared" si="80"/>
        <v>50.26</v>
      </c>
      <c r="CN31" s="64">
        <f t="shared" si="81"/>
        <v>26</v>
      </c>
      <c r="CO31" s="65">
        <f t="shared" si="82"/>
        <v>36</v>
      </c>
      <c r="CP31" s="67">
        <f t="shared" si="83"/>
        <v>52.63</v>
      </c>
      <c r="CQ31" s="64">
        <f t="shared" si="84"/>
        <v>26</v>
      </c>
      <c r="CR31" s="65">
        <f t="shared" si="85"/>
        <v>36</v>
      </c>
      <c r="CS31" s="68">
        <f t="shared" si="86"/>
        <v>102.89</v>
      </c>
      <c r="CT31" s="64">
        <f t="shared" si="87"/>
        <v>24</v>
      </c>
      <c r="CU31" s="66">
        <f t="shared" si="88"/>
        <v>41</v>
      </c>
      <c r="CX31" s="63">
        <f t="shared" si="89"/>
        <v>45.87</v>
      </c>
      <c r="CY31" s="64">
        <f t="shared" si="90"/>
        <v>27</v>
      </c>
      <c r="CZ31" s="65">
        <f t="shared" si="91"/>
        <v>34</v>
      </c>
      <c r="DA31" s="67">
        <f t="shared" si="92"/>
        <v>43.81</v>
      </c>
      <c r="DB31" s="64">
        <f t="shared" si="93"/>
        <v>21</v>
      </c>
      <c r="DC31" s="65">
        <f t="shared" si="94"/>
        <v>51</v>
      </c>
      <c r="DD31" s="68">
        <f t="shared" si="95"/>
        <v>89.68</v>
      </c>
      <c r="DE31" s="64">
        <f t="shared" si="96"/>
        <v>21</v>
      </c>
      <c r="DF31" s="66">
        <f t="shared" si="97"/>
        <v>51</v>
      </c>
      <c r="DH31" s="63">
        <f t="shared" si="98"/>
        <v>63.62</v>
      </c>
      <c r="DI31" s="64">
        <f t="shared" si="99"/>
        <v>26</v>
      </c>
      <c r="DJ31" s="65">
        <f t="shared" si="100"/>
        <v>36</v>
      </c>
      <c r="DK31" s="67">
        <f t="shared" si="101"/>
        <v>71.31</v>
      </c>
      <c r="DL31" s="64">
        <f t="shared" si="102"/>
        <v>23</v>
      </c>
      <c r="DM31" s="65">
        <f t="shared" si="103"/>
        <v>44</v>
      </c>
      <c r="DN31" s="68">
        <f t="shared" si="104"/>
        <v>134.93</v>
      </c>
      <c r="DO31" s="64">
        <f t="shared" si="105"/>
        <v>22</v>
      </c>
      <c r="DP31" s="66">
        <f t="shared" si="106"/>
        <v>47</v>
      </c>
      <c r="DQ31" s="57"/>
      <c r="DR31" s="63">
        <f t="shared" si="107"/>
        <v>61.08</v>
      </c>
      <c r="DS31" s="64">
        <f t="shared" si="108"/>
        <v>21</v>
      </c>
      <c r="DT31" s="65">
        <f t="shared" si="109"/>
        <v>51</v>
      </c>
      <c r="DU31" s="67">
        <f t="shared" si="110"/>
        <v>58.19</v>
      </c>
      <c r="DV31" s="64">
        <f t="shared" si="111"/>
        <v>22</v>
      </c>
      <c r="DW31" s="65">
        <f t="shared" si="112"/>
        <v>47</v>
      </c>
      <c r="DX31" s="68">
        <f t="shared" si="113"/>
        <v>119.27</v>
      </c>
      <c r="DY31" s="64">
        <f t="shared" si="114"/>
        <v>20</v>
      </c>
      <c r="DZ31" s="66">
        <f t="shared" si="115"/>
        <v>55</v>
      </c>
    </row>
    <row r="32" spans="1:130" x14ac:dyDescent="0.15">
      <c r="A32" s="59" t="e">
        <f>IF(#REF!=0,"",RANK(#REF!,#REF!,0))</f>
        <v>#REF!</v>
      </c>
      <c r="B32" s="59">
        <f t="shared" si="0"/>
        <v>26</v>
      </c>
      <c r="C32" s="59">
        <f t="shared" si="1"/>
        <v>18</v>
      </c>
      <c r="D32" s="59" t="str">
        <f t="shared" si="2"/>
        <v/>
      </c>
      <c r="E32" t="s">
        <v>101</v>
      </c>
      <c r="F32" t="s">
        <v>94</v>
      </c>
      <c r="G32">
        <v>93949</v>
      </c>
      <c r="H32" s="60">
        <f t="shared" si="3"/>
        <v>302</v>
      </c>
      <c r="I32" s="60">
        <f t="shared" si="4"/>
        <v>550</v>
      </c>
      <c r="J32" s="60">
        <f t="shared" si="5"/>
        <v>0</v>
      </c>
      <c r="K32" s="61">
        <f t="shared" si="6"/>
        <v>55</v>
      </c>
      <c r="L32" s="61">
        <f t="shared" si="7"/>
        <v>0</v>
      </c>
      <c r="M32" s="61">
        <f t="shared" si="8"/>
        <v>0</v>
      </c>
      <c r="N32" s="61">
        <f t="shared" si="9"/>
        <v>75</v>
      </c>
      <c r="O32" s="61">
        <f t="shared" si="10"/>
        <v>51</v>
      </c>
      <c r="P32" s="61">
        <f t="shared" si="11"/>
        <v>0</v>
      </c>
      <c r="Q32" s="61">
        <f t="shared" si="12"/>
        <v>0</v>
      </c>
      <c r="R32" s="61">
        <f t="shared" si="13"/>
        <v>51</v>
      </c>
      <c r="S32" s="61">
        <f t="shared" si="14"/>
        <v>70</v>
      </c>
      <c r="T32" s="61">
        <f t="shared" si="15"/>
        <v>38</v>
      </c>
      <c r="U32" s="61">
        <f t="shared" si="16"/>
        <v>75</v>
      </c>
      <c r="V32" s="61">
        <f t="shared" si="17"/>
        <v>55</v>
      </c>
      <c r="W32" s="61">
        <f t="shared" si="18"/>
        <v>0</v>
      </c>
      <c r="X32" s="61">
        <f t="shared" si="19"/>
        <v>0</v>
      </c>
      <c r="Y32" s="61">
        <f t="shared" si="20"/>
        <v>0</v>
      </c>
      <c r="Z32" s="61">
        <f t="shared" si="21"/>
        <v>47</v>
      </c>
      <c r="AA32" s="61">
        <f t="shared" si="22"/>
        <v>75</v>
      </c>
      <c r="AB32" s="61">
        <f t="shared" si="23"/>
        <v>47</v>
      </c>
      <c r="AC32" s="61">
        <f t="shared" si="24"/>
        <v>47</v>
      </c>
      <c r="AD32" s="61">
        <f t="shared" si="25"/>
        <v>0</v>
      </c>
      <c r="AE32" s="61">
        <f t="shared" si="26"/>
        <v>0</v>
      </c>
      <c r="AF32" s="62">
        <f t="shared" si="27"/>
        <v>0</v>
      </c>
      <c r="AG32" s="62">
        <f t="shared" si="28"/>
        <v>47</v>
      </c>
      <c r="AH32" s="63">
        <f t="shared" si="29"/>
        <v>44.04</v>
      </c>
      <c r="AI32" s="64">
        <f t="shared" si="30"/>
        <v>25</v>
      </c>
      <c r="AJ32" s="65">
        <f t="shared" si="31"/>
        <v>38</v>
      </c>
      <c r="AK32" s="63">
        <f t="shared" si="32"/>
        <v>44.21</v>
      </c>
      <c r="AL32" s="64">
        <f t="shared" si="33"/>
        <v>16</v>
      </c>
      <c r="AM32" s="65">
        <f t="shared" si="34"/>
        <v>75</v>
      </c>
      <c r="AN32" s="63">
        <f t="shared" si="35"/>
        <v>88.25</v>
      </c>
      <c r="AO32" s="64">
        <f t="shared" si="36"/>
        <v>20</v>
      </c>
      <c r="AP32" s="66">
        <f t="shared" si="37"/>
        <v>55</v>
      </c>
      <c r="AR32" s="63">
        <f t="shared" si="38"/>
        <v>65.42</v>
      </c>
      <c r="AS32" s="64">
        <f t="shared" si="39"/>
        <v>22</v>
      </c>
      <c r="AT32" s="65">
        <f t="shared" si="40"/>
        <v>47</v>
      </c>
      <c r="AU32" s="67">
        <f t="shared" si="41"/>
        <v>61.24</v>
      </c>
      <c r="AV32" s="64">
        <f t="shared" si="42"/>
        <v>16</v>
      </c>
      <c r="AW32" s="65">
        <f t="shared" si="43"/>
        <v>75</v>
      </c>
      <c r="AX32" s="68">
        <f t="shared" si="44"/>
        <v>126.66</v>
      </c>
      <c r="AY32" s="64">
        <f t="shared" si="45"/>
        <v>16</v>
      </c>
      <c r="AZ32" s="66">
        <f t="shared" si="46"/>
        <v>75</v>
      </c>
      <c r="BB32" s="63" t="str">
        <f t="shared" si="47"/>
        <v/>
      </c>
      <c r="BC32" s="64">
        <f t="shared" si="48"/>
        <v>0</v>
      </c>
      <c r="BD32" s="65">
        <f t="shared" si="49"/>
        <v>0</v>
      </c>
      <c r="BE32" s="67" t="str">
        <f t="shared" si="50"/>
        <v/>
      </c>
      <c r="BF32" s="64">
        <f t="shared" si="51"/>
        <v>0</v>
      </c>
      <c r="BG32" s="65">
        <f t="shared" si="52"/>
        <v>0</v>
      </c>
      <c r="BH32" s="68" t="str">
        <f t="shared" si="53"/>
        <v/>
      </c>
      <c r="BI32" s="64">
        <f t="shared" si="54"/>
        <v>0</v>
      </c>
      <c r="BJ32" s="66">
        <f t="shared" si="55"/>
        <v>0</v>
      </c>
      <c r="BK32" s="69">
        <f t="shared" si="56"/>
        <v>55.7</v>
      </c>
      <c r="BL32" s="64">
        <f t="shared" si="57"/>
        <v>17</v>
      </c>
      <c r="BM32" s="65">
        <f t="shared" si="58"/>
        <v>70</v>
      </c>
      <c r="BO32" s="63">
        <f t="shared" si="59"/>
        <v>52.02</v>
      </c>
      <c r="BP32" s="64">
        <f t="shared" si="60"/>
        <v>20</v>
      </c>
      <c r="BQ32" s="65">
        <f t="shared" si="61"/>
        <v>55</v>
      </c>
      <c r="BS32" s="69">
        <f t="shared" si="62"/>
        <v>55.7</v>
      </c>
      <c r="BT32" s="64">
        <f t="shared" si="63"/>
        <v>17</v>
      </c>
      <c r="BU32" s="65">
        <f t="shared" si="64"/>
        <v>70</v>
      </c>
      <c r="BV32" s="63" t="str">
        <f t="shared" si="65"/>
        <v>DNF</v>
      </c>
      <c r="BW32" s="64">
        <f t="shared" si="66"/>
        <v>0</v>
      </c>
      <c r="BX32" s="65">
        <f t="shared" si="67"/>
        <v>0</v>
      </c>
      <c r="BY32" s="63">
        <f t="shared" si="68"/>
        <v>0</v>
      </c>
      <c r="BZ32" s="64">
        <f t="shared" si="69"/>
        <v>0</v>
      </c>
      <c r="CA32" s="65">
        <f t="shared" si="70"/>
        <v>0</v>
      </c>
      <c r="CC32" s="63">
        <f t="shared" si="71"/>
        <v>52.02</v>
      </c>
      <c r="CD32" s="64">
        <f t="shared" si="72"/>
        <v>20</v>
      </c>
      <c r="CE32" s="65">
        <f t="shared" si="73"/>
        <v>55</v>
      </c>
      <c r="CF32" s="63">
        <f t="shared" si="74"/>
        <v>36.76</v>
      </c>
      <c r="CG32" s="64">
        <f t="shared" si="75"/>
        <v>22</v>
      </c>
      <c r="CH32" s="65">
        <f t="shared" si="76"/>
        <v>47</v>
      </c>
      <c r="CI32" s="63">
        <f t="shared" si="77"/>
        <v>88.78</v>
      </c>
      <c r="CJ32" s="64">
        <f t="shared" si="78"/>
        <v>21</v>
      </c>
      <c r="CK32" s="65">
        <f t="shared" si="79"/>
        <v>51</v>
      </c>
      <c r="CL32" s="70"/>
      <c r="CM32" s="63">
        <f t="shared" si="80"/>
        <v>47.99</v>
      </c>
      <c r="CN32" s="64">
        <f t="shared" si="81"/>
        <v>22</v>
      </c>
      <c r="CO32" s="65">
        <f t="shared" si="82"/>
        <v>47</v>
      </c>
      <c r="CP32" s="67">
        <f t="shared" si="83"/>
        <v>48.32</v>
      </c>
      <c r="CQ32" s="64">
        <f t="shared" si="84"/>
        <v>22</v>
      </c>
      <c r="CR32" s="65">
        <f t="shared" si="85"/>
        <v>47</v>
      </c>
      <c r="CS32" s="68">
        <f t="shared" si="86"/>
        <v>96.31</v>
      </c>
      <c r="CT32" s="64">
        <f t="shared" si="87"/>
        <v>21</v>
      </c>
      <c r="CU32" s="66">
        <f t="shared" si="88"/>
        <v>51</v>
      </c>
      <c r="CX32" s="63">
        <f t="shared" si="89"/>
        <v>42.77</v>
      </c>
      <c r="CY32" s="64">
        <f t="shared" si="90"/>
        <v>20</v>
      </c>
      <c r="CZ32" s="65">
        <f t="shared" si="91"/>
        <v>55</v>
      </c>
      <c r="DA32" s="67" t="str">
        <f t="shared" si="92"/>
        <v>DNF</v>
      </c>
      <c r="DB32" s="64">
        <f t="shared" si="93"/>
        <v>0</v>
      </c>
      <c r="DC32" s="65">
        <f t="shared" si="94"/>
        <v>0</v>
      </c>
      <c r="DD32" s="68">
        <f t="shared" si="95"/>
        <v>0</v>
      </c>
      <c r="DE32" s="64">
        <f t="shared" si="96"/>
        <v>0</v>
      </c>
      <c r="DF32" s="66">
        <f t="shared" si="97"/>
        <v>0</v>
      </c>
      <c r="DH32" s="63" t="str">
        <f t="shared" si="98"/>
        <v/>
      </c>
      <c r="DI32" s="64">
        <f t="shared" si="99"/>
        <v>0</v>
      </c>
      <c r="DJ32" s="65">
        <f t="shared" si="100"/>
        <v>0</v>
      </c>
      <c r="DK32" s="67" t="str">
        <f t="shared" si="101"/>
        <v/>
      </c>
      <c r="DL32" s="64">
        <f t="shared" si="102"/>
        <v>0</v>
      </c>
      <c r="DM32" s="65">
        <f t="shared" si="103"/>
        <v>0</v>
      </c>
      <c r="DN32" s="68" t="str">
        <f t="shared" si="104"/>
        <v/>
      </c>
      <c r="DO32" s="64">
        <f t="shared" si="105"/>
        <v>0</v>
      </c>
      <c r="DP32" s="66">
        <f t="shared" si="106"/>
        <v>0</v>
      </c>
      <c r="DQ32" s="57"/>
      <c r="DR32" s="63" t="str">
        <f t="shared" si="107"/>
        <v>DNS</v>
      </c>
      <c r="DS32" s="64">
        <f t="shared" si="108"/>
        <v>0</v>
      </c>
      <c r="DT32" s="65">
        <f t="shared" si="109"/>
        <v>0</v>
      </c>
      <c r="DU32" s="67" t="str">
        <f t="shared" si="110"/>
        <v>DNS</v>
      </c>
      <c r="DV32" s="64">
        <f t="shared" si="111"/>
        <v>0</v>
      </c>
      <c r="DW32" s="65">
        <f t="shared" si="112"/>
        <v>0</v>
      </c>
      <c r="DX32" s="68">
        <f t="shared" si="113"/>
        <v>0</v>
      </c>
      <c r="DY32" s="64">
        <f t="shared" si="114"/>
        <v>0</v>
      </c>
      <c r="DZ32" s="66">
        <f t="shared" si="115"/>
        <v>0</v>
      </c>
    </row>
    <row r="33" spans="1:130" x14ac:dyDescent="0.15">
      <c r="A33" s="59" t="e">
        <f>IF(#REF!=0,"",RANK(#REF!,#REF!,0))</f>
        <v>#REF!</v>
      </c>
      <c r="B33" s="59">
        <f t="shared" si="0"/>
        <v>27</v>
      </c>
      <c r="C33" s="59">
        <f t="shared" si="1"/>
        <v>19</v>
      </c>
      <c r="D33" s="59" t="str">
        <f t="shared" si="2"/>
        <v/>
      </c>
      <c r="E33" t="s">
        <v>102</v>
      </c>
      <c r="F33" t="s">
        <v>70</v>
      </c>
      <c r="G33">
        <v>89389</v>
      </c>
      <c r="H33" s="60">
        <f t="shared" si="3"/>
        <v>301</v>
      </c>
      <c r="I33" s="60">
        <f t="shared" si="4"/>
        <v>547</v>
      </c>
      <c r="J33" s="60">
        <f t="shared" si="5"/>
        <v>0</v>
      </c>
      <c r="K33" s="61">
        <f t="shared" si="6"/>
        <v>44</v>
      </c>
      <c r="L33" s="61">
        <f t="shared" si="7"/>
        <v>0</v>
      </c>
      <c r="M33" s="61">
        <f t="shared" si="8"/>
        <v>0</v>
      </c>
      <c r="N33" s="61">
        <f t="shared" si="9"/>
        <v>70</v>
      </c>
      <c r="O33" s="61">
        <f t="shared" si="10"/>
        <v>47</v>
      </c>
      <c r="P33" s="61">
        <f t="shared" si="11"/>
        <v>0</v>
      </c>
      <c r="Q33" s="61">
        <f t="shared" si="12"/>
        <v>75</v>
      </c>
      <c r="R33" s="61">
        <f t="shared" si="13"/>
        <v>65</v>
      </c>
      <c r="S33" s="61">
        <f t="shared" si="14"/>
        <v>65</v>
      </c>
      <c r="T33" s="61">
        <f t="shared" si="15"/>
        <v>41</v>
      </c>
      <c r="U33" s="61">
        <f t="shared" si="16"/>
        <v>36</v>
      </c>
      <c r="V33" s="61">
        <f t="shared" si="17"/>
        <v>0</v>
      </c>
      <c r="W33" s="61">
        <f t="shared" si="18"/>
        <v>0</v>
      </c>
      <c r="X33" s="61">
        <f t="shared" si="19"/>
        <v>0</v>
      </c>
      <c r="Y33" s="61">
        <f t="shared" si="20"/>
        <v>0</v>
      </c>
      <c r="Z33" s="61">
        <f t="shared" si="21"/>
        <v>38</v>
      </c>
      <c r="AA33" s="61">
        <f t="shared" si="22"/>
        <v>65</v>
      </c>
      <c r="AB33" s="61">
        <f t="shared" si="23"/>
        <v>51</v>
      </c>
      <c r="AC33" s="61">
        <f t="shared" si="24"/>
        <v>38</v>
      </c>
      <c r="AD33" s="61">
        <f t="shared" si="25"/>
        <v>0</v>
      </c>
      <c r="AE33" s="61">
        <f t="shared" si="26"/>
        <v>0</v>
      </c>
      <c r="AF33" s="62">
        <f t="shared" si="27"/>
        <v>70</v>
      </c>
      <c r="AG33" s="62">
        <f t="shared" si="28"/>
        <v>60</v>
      </c>
      <c r="AH33" s="63">
        <f t="shared" si="29"/>
        <v>43.71</v>
      </c>
      <c r="AI33" s="64">
        <f t="shared" si="30"/>
        <v>24</v>
      </c>
      <c r="AJ33" s="65">
        <f t="shared" si="31"/>
        <v>41</v>
      </c>
      <c r="AK33" s="63">
        <f t="shared" si="32"/>
        <v>47.31</v>
      </c>
      <c r="AL33" s="64">
        <f t="shared" si="33"/>
        <v>26</v>
      </c>
      <c r="AM33" s="65">
        <f t="shared" si="34"/>
        <v>36</v>
      </c>
      <c r="AN33" s="63">
        <f t="shared" si="35"/>
        <v>91.02</v>
      </c>
      <c r="AO33" s="64">
        <f t="shared" si="36"/>
        <v>23</v>
      </c>
      <c r="AP33" s="66">
        <f t="shared" si="37"/>
        <v>44</v>
      </c>
      <c r="AR33" s="63">
        <f t="shared" si="38"/>
        <v>66.05</v>
      </c>
      <c r="AS33" s="64">
        <f t="shared" si="39"/>
        <v>25</v>
      </c>
      <c r="AT33" s="65">
        <f t="shared" si="40"/>
        <v>38</v>
      </c>
      <c r="AU33" s="67">
        <f t="shared" si="41"/>
        <v>62.12</v>
      </c>
      <c r="AV33" s="64">
        <f t="shared" si="42"/>
        <v>18</v>
      </c>
      <c r="AW33" s="65">
        <f t="shared" si="43"/>
        <v>65</v>
      </c>
      <c r="AX33" s="68">
        <f t="shared" si="44"/>
        <v>128.16999999999999</v>
      </c>
      <c r="AY33" s="64">
        <f t="shared" si="45"/>
        <v>17</v>
      </c>
      <c r="AZ33" s="66">
        <f t="shared" si="46"/>
        <v>70</v>
      </c>
      <c r="BB33" s="63" t="str">
        <f t="shared" si="47"/>
        <v/>
      </c>
      <c r="BC33" s="64">
        <f t="shared" si="48"/>
        <v>0</v>
      </c>
      <c r="BD33" s="65">
        <f t="shared" si="49"/>
        <v>0</v>
      </c>
      <c r="BE33" s="67" t="str">
        <f t="shared" si="50"/>
        <v/>
      </c>
      <c r="BF33" s="64">
        <f t="shared" si="51"/>
        <v>0</v>
      </c>
      <c r="BG33" s="65">
        <f t="shared" si="52"/>
        <v>0</v>
      </c>
      <c r="BH33" s="68" t="str">
        <f t="shared" si="53"/>
        <v/>
      </c>
      <c r="BI33" s="64">
        <f t="shared" si="54"/>
        <v>0</v>
      </c>
      <c r="BJ33" s="66">
        <f t="shared" si="55"/>
        <v>0</v>
      </c>
      <c r="BK33" s="69">
        <f t="shared" si="56"/>
        <v>56.1</v>
      </c>
      <c r="BL33" s="64">
        <f t="shared" si="57"/>
        <v>18</v>
      </c>
      <c r="BM33" s="65">
        <f t="shared" si="58"/>
        <v>65</v>
      </c>
      <c r="BO33" s="63">
        <f t="shared" si="59"/>
        <v>52.8</v>
      </c>
      <c r="BP33" s="64">
        <f t="shared" si="60"/>
        <v>21</v>
      </c>
      <c r="BQ33" s="65">
        <f t="shared" si="61"/>
        <v>51</v>
      </c>
      <c r="BS33" s="69">
        <f t="shared" si="62"/>
        <v>56.1</v>
      </c>
      <c r="BT33" s="64">
        <f t="shared" si="63"/>
        <v>18</v>
      </c>
      <c r="BU33" s="65">
        <f t="shared" si="64"/>
        <v>65</v>
      </c>
      <c r="BV33" s="63">
        <f t="shared" si="65"/>
        <v>38.86</v>
      </c>
      <c r="BW33" s="64">
        <f t="shared" si="66"/>
        <v>17</v>
      </c>
      <c r="BX33" s="65">
        <f t="shared" si="67"/>
        <v>70</v>
      </c>
      <c r="BY33" s="63">
        <f t="shared" si="68"/>
        <v>94.96</v>
      </c>
      <c r="BZ33" s="64">
        <f t="shared" si="69"/>
        <v>16</v>
      </c>
      <c r="CA33" s="65">
        <f t="shared" si="70"/>
        <v>75</v>
      </c>
      <c r="CC33" s="63">
        <f t="shared" si="71"/>
        <v>52.8</v>
      </c>
      <c r="CD33" s="64">
        <f t="shared" si="72"/>
        <v>21</v>
      </c>
      <c r="CE33" s="65">
        <f t="shared" si="73"/>
        <v>51</v>
      </c>
      <c r="CF33" s="63">
        <f t="shared" si="74"/>
        <v>34.5</v>
      </c>
      <c r="CG33" s="64">
        <f t="shared" si="75"/>
        <v>19</v>
      </c>
      <c r="CH33" s="65">
        <f t="shared" si="76"/>
        <v>60</v>
      </c>
      <c r="CI33" s="63">
        <f t="shared" si="77"/>
        <v>87.3</v>
      </c>
      <c r="CJ33" s="64">
        <f t="shared" si="78"/>
        <v>18</v>
      </c>
      <c r="CK33" s="65">
        <f t="shared" si="79"/>
        <v>65</v>
      </c>
      <c r="CL33" s="70"/>
      <c r="CM33" s="63">
        <f t="shared" si="80"/>
        <v>46.79</v>
      </c>
      <c r="CN33" s="64">
        <f t="shared" si="81"/>
        <v>21</v>
      </c>
      <c r="CO33" s="65">
        <f t="shared" si="82"/>
        <v>51</v>
      </c>
      <c r="CP33" s="67">
        <f t="shared" si="83"/>
        <v>50.01</v>
      </c>
      <c r="CQ33" s="64">
        <f t="shared" si="84"/>
        <v>25</v>
      </c>
      <c r="CR33" s="65">
        <f t="shared" si="85"/>
        <v>38</v>
      </c>
      <c r="CS33" s="68">
        <f t="shared" si="86"/>
        <v>96.8</v>
      </c>
      <c r="CT33" s="64">
        <f t="shared" si="87"/>
        <v>22</v>
      </c>
      <c r="CU33" s="66">
        <f t="shared" si="88"/>
        <v>47</v>
      </c>
      <c r="CX33" s="63" t="str">
        <f t="shared" si="89"/>
        <v>DNF</v>
      </c>
      <c r="CY33" s="64">
        <f t="shared" si="90"/>
        <v>0</v>
      </c>
      <c r="CZ33" s="65">
        <f t="shared" si="91"/>
        <v>0</v>
      </c>
      <c r="DA33" s="67" t="str">
        <f t="shared" si="92"/>
        <v>DNF</v>
      </c>
      <c r="DB33" s="64">
        <f t="shared" si="93"/>
        <v>0</v>
      </c>
      <c r="DC33" s="65">
        <f t="shared" si="94"/>
        <v>0</v>
      </c>
      <c r="DD33" s="68">
        <f t="shared" si="95"/>
        <v>0</v>
      </c>
      <c r="DE33" s="64">
        <f t="shared" si="96"/>
        <v>0</v>
      </c>
      <c r="DF33" s="66">
        <f t="shared" si="97"/>
        <v>0</v>
      </c>
      <c r="DH33" s="63" t="str">
        <f t="shared" si="98"/>
        <v/>
      </c>
      <c r="DI33" s="64">
        <f t="shared" si="99"/>
        <v>0</v>
      </c>
      <c r="DJ33" s="65">
        <f t="shared" si="100"/>
        <v>0</v>
      </c>
      <c r="DK33" s="67" t="str">
        <f t="shared" si="101"/>
        <v/>
      </c>
      <c r="DL33" s="64">
        <f t="shared" si="102"/>
        <v>0</v>
      </c>
      <c r="DM33" s="65">
        <f t="shared" si="103"/>
        <v>0</v>
      </c>
      <c r="DN33" s="68" t="str">
        <f t="shared" si="104"/>
        <v/>
      </c>
      <c r="DO33" s="64">
        <f t="shared" si="105"/>
        <v>0</v>
      </c>
      <c r="DP33" s="66">
        <f t="shared" si="106"/>
        <v>0</v>
      </c>
      <c r="DQ33" s="57"/>
      <c r="DR33" s="63" t="str">
        <f t="shared" si="107"/>
        <v/>
      </c>
      <c r="DS33" s="64">
        <f t="shared" si="108"/>
        <v>0</v>
      </c>
      <c r="DT33" s="65">
        <f t="shared" si="109"/>
        <v>0</v>
      </c>
      <c r="DU33" s="67" t="str">
        <f t="shared" si="110"/>
        <v/>
      </c>
      <c r="DV33" s="64">
        <f t="shared" si="111"/>
        <v>0</v>
      </c>
      <c r="DW33" s="65">
        <f t="shared" si="112"/>
        <v>0</v>
      </c>
      <c r="DX33" s="68" t="str">
        <f t="shared" si="113"/>
        <v/>
      </c>
      <c r="DY33" s="64">
        <f t="shared" si="114"/>
        <v>0</v>
      </c>
      <c r="DZ33" s="66">
        <f t="shared" si="115"/>
        <v>0</v>
      </c>
    </row>
    <row r="34" spans="1:130" x14ac:dyDescent="0.15">
      <c r="A34" s="59" t="e">
        <f>IF(#REF!=0,"",RANK(#REF!,#REF!,0))</f>
        <v>#REF!</v>
      </c>
      <c r="B34" s="59">
        <f t="shared" si="0"/>
        <v>28</v>
      </c>
      <c r="C34" s="59">
        <f t="shared" si="1"/>
        <v>22</v>
      </c>
      <c r="D34" s="59" t="str">
        <f t="shared" si="2"/>
        <v/>
      </c>
      <c r="E34" t="s">
        <v>103</v>
      </c>
      <c r="F34" t="s">
        <v>70</v>
      </c>
      <c r="G34">
        <v>94095</v>
      </c>
      <c r="H34" s="60">
        <f t="shared" si="3"/>
        <v>279</v>
      </c>
      <c r="I34" s="60">
        <f t="shared" si="4"/>
        <v>439</v>
      </c>
      <c r="J34" s="60">
        <f t="shared" si="5"/>
        <v>0</v>
      </c>
      <c r="K34" s="61">
        <f t="shared" si="6"/>
        <v>32</v>
      </c>
      <c r="L34" s="61">
        <f t="shared" si="7"/>
        <v>41</v>
      </c>
      <c r="M34" s="61">
        <f t="shared" si="8"/>
        <v>41</v>
      </c>
      <c r="N34" s="61">
        <f t="shared" si="9"/>
        <v>47</v>
      </c>
      <c r="O34" s="61">
        <f t="shared" si="10"/>
        <v>36</v>
      </c>
      <c r="P34" s="61">
        <f t="shared" si="11"/>
        <v>65</v>
      </c>
      <c r="Q34" s="61">
        <f t="shared" si="12"/>
        <v>51</v>
      </c>
      <c r="R34" s="61">
        <f t="shared" si="13"/>
        <v>41</v>
      </c>
      <c r="S34" s="61">
        <f t="shared" si="14"/>
        <v>34</v>
      </c>
      <c r="T34" s="61">
        <f t="shared" si="15"/>
        <v>32</v>
      </c>
      <c r="U34" s="61">
        <f t="shared" si="16"/>
        <v>29</v>
      </c>
      <c r="V34" s="61">
        <f t="shared" si="17"/>
        <v>30</v>
      </c>
      <c r="W34" s="61">
        <f t="shared" si="18"/>
        <v>38</v>
      </c>
      <c r="X34" s="61">
        <f t="shared" si="19"/>
        <v>41</v>
      </c>
      <c r="Y34" s="61">
        <f t="shared" si="20"/>
        <v>36</v>
      </c>
      <c r="Z34" s="61">
        <f t="shared" si="21"/>
        <v>30</v>
      </c>
      <c r="AA34" s="61">
        <f t="shared" si="22"/>
        <v>47</v>
      </c>
      <c r="AB34" s="61">
        <f t="shared" si="23"/>
        <v>31</v>
      </c>
      <c r="AC34" s="61">
        <f t="shared" si="24"/>
        <v>34</v>
      </c>
      <c r="AD34" s="61">
        <f t="shared" si="25"/>
        <v>44</v>
      </c>
      <c r="AE34" s="61">
        <f t="shared" si="26"/>
        <v>65</v>
      </c>
      <c r="AF34" s="62">
        <f t="shared" si="27"/>
        <v>51</v>
      </c>
      <c r="AG34" s="62">
        <f t="shared" si="28"/>
        <v>38</v>
      </c>
      <c r="AH34" s="63">
        <f t="shared" si="29"/>
        <v>45.09</v>
      </c>
      <c r="AI34" s="64">
        <f t="shared" si="30"/>
        <v>28</v>
      </c>
      <c r="AJ34" s="65">
        <f t="shared" si="31"/>
        <v>32</v>
      </c>
      <c r="AK34" s="63">
        <f t="shared" si="32"/>
        <v>48.7</v>
      </c>
      <c r="AL34" s="64">
        <f t="shared" si="33"/>
        <v>31</v>
      </c>
      <c r="AM34" s="65">
        <f t="shared" si="34"/>
        <v>29</v>
      </c>
      <c r="AN34" s="76">
        <f t="shared" si="35"/>
        <v>93.79</v>
      </c>
      <c r="AO34" s="64">
        <f t="shared" si="36"/>
        <v>28</v>
      </c>
      <c r="AP34" s="66">
        <f t="shared" si="37"/>
        <v>32</v>
      </c>
      <c r="AR34" s="63">
        <f t="shared" si="38"/>
        <v>71.040000000000006</v>
      </c>
      <c r="AS34" s="64">
        <f t="shared" si="39"/>
        <v>30</v>
      </c>
      <c r="AT34" s="65">
        <f t="shared" si="40"/>
        <v>30</v>
      </c>
      <c r="AU34" s="67">
        <f t="shared" si="41"/>
        <v>64.75</v>
      </c>
      <c r="AV34" s="64">
        <f t="shared" si="42"/>
        <v>22</v>
      </c>
      <c r="AW34" s="65">
        <f t="shared" si="43"/>
        <v>47</v>
      </c>
      <c r="AX34" s="68">
        <f t="shared" si="44"/>
        <v>135.79</v>
      </c>
      <c r="AY34" s="64">
        <f t="shared" si="45"/>
        <v>22</v>
      </c>
      <c r="AZ34" s="66">
        <f t="shared" si="46"/>
        <v>47</v>
      </c>
      <c r="BB34" s="63" t="str">
        <f t="shared" si="47"/>
        <v/>
      </c>
      <c r="BC34" s="64">
        <f t="shared" si="48"/>
        <v>0</v>
      </c>
      <c r="BD34" s="65">
        <f t="shared" si="49"/>
        <v>0</v>
      </c>
      <c r="BE34" s="67" t="str">
        <f t="shared" si="50"/>
        <v/>
      </c>
      <c r="BF34" s="64">
        <f t="shared" si="51"/>
        <v>0</v>
      </c>
      <c r="BG34" s="65">
        <f t="shared" si="52"/>
        <v>0</v>
      </c>
      <c r="BH34" s="68" t="str">
        <f t="shared" si="53"/>
        <v/>
      </c>
      <c r="BI34" s="64">
        <f t="shared" si="54"/>
        <v>0</v>
      </c>
      <c r="BJ34" s="66">
        <f t="shared" si="55"/>
        <v>0</v>
      </c>
      <c r="BK34" s="69">
        <f t="shared" si="56"/>
        <v>60.42</v>
      </c>
      <c r="BL34" s="64">
        <f t="shared" si="57"/>
        <v>28</v>
      </c>
      <c r="BM34" s="65">
        <f t="shared" si="58"/>
        <v>32</v>
      </c>
      <c r="BO34" s="63">
        <f t="shared" si="59"/>
        <v>56.46</v>
      </c>
      <c r="BP34" s="64">
        <f t="shared" si="60"/>
        <v>27</v>
      </c>
      <c r="BQ34" s="65">
        <f t="shared" si="61"/>
        <v>34</v>
      </c>
      <c r="BS34" s="69">
        <f t="shared" si="62"/>
        <v>60.42</v>
      </c>
      <c r="BT34" s="64">
        <f t="shared" si="63"/>
        <v>28</v>
      </c>
      <c r="BU34" s="65">
        <f t="shared" si="64"/>
        <v>32</v>
      </c>
      <c r="BV34" s="63">
        <f t="shared" si="65"/>
        <v>41.15</v>
      </c>
      <c r="BW34" s="64">
        <f t="shared" si="66"/>
        <v>21</v>
      </c>
      <c r="BX34" s="65">
        <f t="shared" si="67"/>
        <v>51</v>
      </c>
      <c r="BY34" s="63">
        <f t="shared" si="68"/>
        <v>101.57</v>
      </c>
      <c r="BZ34" s="64">
        <f t="shared" si="69"/>
        <v>21</v>
      </c>
      <c r="CA34" s="65">
        <f t="shared" si="70"/>
        <v>51</v>
      </c>
      <c r="CC34" s="63">
        <f t="shared" si="71"/>
        <v>56.46</v>
      </c>
      <c r="CD34" s="64">
        <f t="shared" si="72"/>
        <v>27</v>
      </c>
      <c r="CE34" s="65">
        <f t="shared" si="73"/>
        <v>34</v>
      </c>
      <c r="CF34" s="63">
        <f t="shared" si="74"/>
        <v>38.380000000000003</v>
      </c>
      <c r="CG34" s="64">
        <f t="shared" si="75"/>
        <v>25</v>
      </c>
      <c r="CH34" s="65">
        <f t="shared" si="76"/>
        <v>38</v>
      </c>
      <c r="CI34" s="63">
        <f t="shared" si="77"/>
        <v>94.84</v>
      </c>
      <c r="CJ34" s="64">
        <f t="shared" si="78"/>
        <v>24</v>
      </c>
      <c r="CK34" s="65">
        <f t="shared" si="79"/>
        <v>41</v>
      </c>
      <c r="CL34" s="70"/>
      <c r="CM34" s="63">
        <f t="shared" si="80"/>
        <v>51.63</v>
      </c>
      <c r="CN34" s="64">
        <f t="shared" si="81"/>
        <v>29</v>
      </c>
      <c r="CO34" s="65">
        <f t="shared" si="82"/>
        <v>31</v>
      </c>
      <c r="CP34" s="67">
        <f t="shared" si="83"/>
        <v>53.08</v>
      </c>
      <c r="CQ34" s="64">
        <f t="shared" si="84"/>
        <v>27</v>
      </c>
      <c r="CR34" s="65">
        <f t="shared" si="85"/>
        <v>34</v>
      </c>
      <c r="CS34" s="68">
        <f t="shared" si="86"/>
        <v>104.71</v>
      </c>
      <c r="CT34" s="64">
        <f t="shared" si="87"/>
        <v>26</v>
      </c>
      <c r="CU34" s="66">
        <f t="shared" si="88"/>
        <v>36</v>
      </c>
      <c r="CX34" s="63">
        <f t="shared" si="89"/>
        <v>47.49</v>
      </c>
      <c r="CY34" s="64">
        <f t="shared" si="90"/>
        <v>30</v>
      </c>
      <c r="CZ34" s="65">
        <f t="shared" si="91"/>
        <v>30</v>
      </c>
      <c r="DA34" s="67">
        <f t="shared" si="92"/>
        <v>46.46</v>
      </c>
      <c r="DB34" s="64">
        <f t="shared" si="93"/>
        <v>25</v>
      </c>
      <c r="DC34" s="65">
        <f t="shared" si="94"/>
        <v>38</v>
      </c>
      <c r="DD34" s="68">
        <f t="shared" si="95"/>
        <v>93.95</v>
      </c>
      <c r="DE34" s="64">
        <f t="shared" si="96"/>
        <v>24</v>
      </c>
      <c r="DF34" s="66">
        <f t="shared" si="97"/>
        <v>41</v>
      </c>
      <c r="DH34" s="69">
        <f t="shared" si="98"/>
        <v>61.98</v>
      </c>
      <c r="DI34" s="64">
        <f t="shared" si="99"/>
        <v>23</v>
      </c>
      <c r="DJ34" s="65">
        <f t="shared" si="100"/>
        <v>44</v>
      </c>
      <c r="DK34" s="73">
        <f t="shared" si="101"/>
        <v>66.77</v>
      </c>
      <c r="DL34" s="64">
        <f t="shared" si="102"/>
        <v>18</v>
      </c>
      <c r="DM34" s="65">
        <f t="shared" si="103"/>
        <v>65</v>
      </c>
      <c r="DN34" s="68">
        <f t="shared" si="104"/>
        <v>128.75</v>
      </c>
      <c r="DO34" s="64">
        <f t="shared" si="105"/>
        <v>18</v>
      </c>
      <c r="DP34" s="66">
        <f t="shared" si="106"/>
        <v>65</v>
      </c>
      <c r="DQ34" s="57"/>
      <c r="DR34" s="63">
        <f t="shared" si="107"/>
        <v>64.260000000000005</v>
      </c>
      <c r="DS34" s="64">
        <f t="shared" si="108"/>
        <v>24</v>
      </c>
      <c r="DT34" s="65">
        <f t="shared" si="109"/>
        <v>41</v>
      </c>
      <c r="DU34" s="73">
        <f t="shared" si="110"/>
        <v>59.88</v>
      </c>
      <c r="DV34" s="64">
        <f t="shared" si="111"/>
        <v>26</v>
      </c>
      <c r="DW34" s="65">
        <f t="shared" si="112"/>
        <v>36</v>
      </c>
      <c r="DX34" s="68">
        <f t="shared" si="113"/>
        <v>124.14</v>
      </c>
      <c r="DY34" s="64">
        <f t="shared" si="114"/>
        <v>24</v>
      </c>
      <c r="DZ34" s="66">
        <f t="shared" si="115"/>
        <v>41</v>
      </c>
    </row>
    <row r="35" spans="1:130" x14ac:dyDescent="0.15">
      <c r="A35" s="59" t="e">
        <f>IF(#REF!=0,"",RANK(#REF!,#REF!,0))</f>
        <v>#REF!</v>
      </c>
      <c r="B35" s="59">
        <f t="shared" si="0"/>
        <v>29</v>
      </c>
      <c r="C35" s="59">
        <f t="shared" si="1"/>
        <v>23</v>
      </c>
      <c r="D35" s="59" t="str">
        <f t="shared" si="2"/>
        <v/>
      </c>
      <c r="E35" t="s">
        <v>104</v>
      </c>
      <c r="F35" t="s">
        <v>83</v>
      </c>
      <c r="G35">
        <v>94174</v>
      </c>
      <c r="H35" s="60">
        <f t="shared" si="3"/>
        <v>268</v>
      </c>
      <c r="I35" s="60">
        <f t="shared" si="4"/>
        <v>419</v>
      </c>
      <c r="J35" s="60">
        <f t="shared" si="5"/>
        <v>0</v>
      </c>
      <c r="K35" s="61">
        <f t="shared" si="6"/>
        <v>38</v>
      </c>
      <c r="L35" s="61">
        <f t="shared" si="7"/>
        <v>47</v>
      </c>
      <c r="M35" s="61">
        <f t="shared" si="8"/>
        <v>44</v>
      </c>
      <c r="N35" s="61">
        <f t="shared" si="9"/>
        <v>51</v>
      </c>
      <c r="O35" s="61">
        <f t="shared" si="10"/>
        <v>0</v>
      </c>
      <c r="P35" s="61">
        <f t="shared" si="11"/>
        <v>55</v>
      </c>
      <c r="Q35" s="61">
        <f t="shared" si="12"/>
        <v>41</v>
      </c>
      <c r="R35" s="61">
        <f t="shared" si="13"/>
        <v>34</v>
      </c>
      <c r="S35" s="61">
        <f t="shared" si="14"/>
        <v>30</v>
      </c>
      <c r="T35" s="61">
        <f t="shared" si="15"/>
        <v>36</v>
      </c>
      <c r="U35" s="61">
        <f t="shared" si="16"/>
        <v>30</v>
      </c>
      <c r="V35" s="61">
        <f t="shared" si="17"/>
        <v>31</v>
      </c>
      <c r="W35" s="61">
        <f t="shared" si="18"/>
        <v>44</v>
      </c>
      <c r="X35" s="61">
        <f t="shared" si="19"/>
        <v>38</v>
      </c>
      <c r="Y35" s="61">
        <f t="shared" si="20"/>
        <v>44</v>
      </c>
      <c r="Z35" s="61">
        <f t="shared" si="21"/>
        <v>31</v>
      </c>
      <c r="AA35" s="61">
        <f t="shared" si="22"/>
        <v>44</v>
      </c>
      <c r="AB35" s="61">
        <f t="shared" si="23"/>
        <v>0</v>
      </c>
      <c r="AC35" s="61">
        <f t="shared" si="24"/>
        <v>0</v>
      </c>
      <c r="AD35" s="61">
        <f t="shared" si="25"/>
        <v>41</v>
      </c>
      <c r="AE35" s="61">
        <f t="shared" si="26"/>
        <v>60</v>
      </c>
      <c r="AF35" s="62">
        <f t="shared" si="27"/>
        <v>44</v>
      </c>
      <c r="AG35" s="62">
        <f t="shared" si="28"/>
        <v>32</v>
      </c>
      <c r="AH35" s="63">
        <f t="shared" si="29"/>
        <v>44.18</v>
      </c>
      <c r="AI35" s="64">
        <f t="shared" si="30"/>
        <v>26</v>
      </c>
      <c r="AJ35" s="65">
        <f t="shared" si="31"/>
        <v>36</v>
      </c>
      <c r="AK35" s="63">
        <f t="shared" si="32"/>
        <v>48.59</v>
      </c>
      <c r="AL35" s="64">
        <f t="shared" si="33"/>
        <v>30</v>
      </c>
      <c r="AM35" s="65">
        <f t="shared" si="34"/>
        <v>30</v>
      </c>
      <c r="AN35" s="63">
        <f t="shared" si="35"/>
        <v>92.77</v>
      </c>
      <c r="AO35" s="64">
        <f t="shared" si="36"/>
        <v>25</v>
      </c>
      <c r="AP35" s="66">
        <f t="shared" si="37"/>
        <v>38</v>
      </c>
      <c r="AR35" s="63">
        <f t="shared" si="38"/>
        <v>69.84</v>
      </c>
      <c r="AS35" s="64">
        <f t="shared" si="39"/>
        <v>29</v>
      </c>
      <c r="AT35" s="65">
        <f t="shared" si="40"/>
        <v>31</v>
      </c>
      <c r="AU35" s="67">
        <f t="shared" si="41"/>
        <v>65.5</v>
      </c>
      <c r="AV35" s="64">
        <f t="shared" si="42"/>
        <v>23</v>
      </c>
      <c r="AW35" s="65">
        <f t="shared" si="43"/>
        <v>44</v>
      </c>
      <c r="AX35" s="68">
        <f t="shared" si="44"/>
        <v>135.34</v>
      </c>
      <c r="AY35" s="64">
        <f t="shared" si="45"/>
        <v>21</v>
      </c>
      <c r="AZ35" s="66">
        <f t="shared" si="46"/>
        <v>51</v>
      </c>
      <c r="BB35" s="63" t="str">
        <f t="shared" si="47"/>
        <v/>
      </c>
      <c r="BC35" s="64">
        <f t="shared" si="48"/>
        <v>0</v>
      </c>
      <c r="BD35" s="65">
        <f t="shared" si="49"/>
        <v>0</v>
      </c>
      <c r="BE35" s="67" t="str">
        <f t="shared" si="50"/>
        <v/>
      </c>
      <c r="BF35" s="64">
        <f t="shared" si="51"/>
        <v>0</v>
      </c>
      <c r="BG35" s="65">
        <f t="shared" si="52"/>
        <v>0</v>
      </c>
      <c r="BH35" s="68" t="str">
        <f t="shared" si="53"/>
        <v/>
      </c>
      <c r="BI35" s="64">
        <f t="shared" si="54"/>
        <v>0</v>
      </c>
      <c r="BJ35" s="66">
        <f t="shared" si="55"/>
        <v>0</v>
      </c>
      <c r="BK35" s="69">
        <f t="shared" si="56"/>
        <v>61.91</v>
      </c>
      <c r="BL35" s="64">
        <f t="shared" si="57"/>
        <v>30</v>
      </c>
      <c r="BM35" s="65">
        <f t="shared" si="58"/>
        <v>30</v>
      </c>
      <c r="BO35" s="63">
        <f t="shared" si="59"/>
        <v>59.03</v>
      </c>
      <c r="BP35" s="64">
        <f t="shared" si="60"/>
        <v>30</v>
      </c>
      <c r="BQ35" s="65">
        <f t="shared" si="61"/>
        <v>30</v>
      </c>
      <c r="BS35" s="69">
        <f t="shared" si="62"/>
        <v>61.91</v>
      </c>
      <c r="BT35" s="64">
        <f t="shared" si="63"/>
        <v>30</v>
      </c>
      <c r="BU35" s="65">
        <f t="shared" si="64"/>
        <v>30</v>
      </c>
      <c r="BV35" s="63">
        <f t="shared" si="65"/>
        <v>41.67</v>
      </c>
      <c r="BW35" s="64">
        <f t="shared" si="66"/>
        <v>23</v>
      </c>
      <c r="BX35" s="65">
        <f t="shared" si="67"/>
        <v>44</v>
      </c>
      <c r="BY35" s="63">
        <f t="shared" si="68"/>
        <v>103.58</v>
      </c>
      <c r="BZ35" s="64">
        <f t="shared" si="69"/>
        <v>24</v>
      </c>
      <c r="CA35" s="65">
        <f t="shared" si="70"/>
        <v>41</v>
      </c>
      <c r="CC35" s="63">
        <f t="shared" si="71"/>
        <v>59.03</v>
      </c>
      <c r="CD35" s="64">
        <f t="shared" si="72"/>
        <v>30</v>
      </c>
      <c r="CE35" s="65">
        <f t="shared" si="73"/>
        <v>30</v>
      </c>
      <c r="CF35" s="63">
        <f t="shared" si="74"/>
        <v>38.869999999999997</v>
      </c>
      <c r="CG35" s="64">
        <f t="shared" si="75"/>
        <v>28</v>
      </c>
      <c r="CH35" s="65">
        <f t="shared" si="76"/>
        <v>32</v>
      </c>
      <c r="CI35" s="63">
        <f t="shared" si="77"/>
        <v>97.9</v>
      </c>
      <c r="CJ35" s="64">
        <f t="shared" si="78"/>
        <v>27</v>
      </c>
      <c r="CK35" s="65">
        <f t="shared" si="79"/>
        <v>34</v>
      </c>
      <c r="CL35" s="70"/>
      <c r="CM35" s="63" t="str">
        <f t="shared" si="80"/>
        <v/>
      </c>
      <c r="CN35" s="64">
        <f t="shared" si="81"/>
        <v>0</v>
      </c>
      <c r="CO35" s="65">
        <f t="shared" si="82"/>
        <v>0</v>
      </c>
      <c r="CP35" s="67" t="str">
        <f t="shared" si="83"/>
        <v/>
      </c>
      <c r="CQ35" s="64">
        <f t="shared" si="84"/>
        <v>0</v>
      </c>
      <c r="CR35" s="65">
        <f t="shared" si="85"/>
        <v>0</v>
      </c>
      <c r="CS35" s="68" t="str">
        <f t="shared" si="86"/>
        <v/>
      </c>
      <c r="CT35" s="64">
        <f t="shared" si="87"/>
        <v>0</v>
      </c>
      <c r="CU35" s="66">
        <f t="shared" si="88"/>
        <v>0</v>
      </c>
      <c r="CX35" s="63">
        <f t="shared" si="89"/>
        <v>47.05</v>
      </c>
      <c r="CY35" s="64">
        <f t="shared" si="90"/>
        <v>29</v>
      </c>
      <c r="CZ35" s="65">
        <f t="shared" si="91"/>
        <v>31</v>
      </c>
      <c r="DA35" s="67">
        <f t="shared" si="92"/>
        <v>45.33</v>
      </c>
      <c r="DB35" s="64">
        <f t="shared" si="93"/>
        <v>23</v>
      </c>
      <c r="DC35" s="65">
        <f t="shared" si="94"/>
        <v>44</v>
      </c>
      <c r="DD35" s="68">
        <f t="shared" si="95"/>
        <v>92.38</v>
      </c>
      <c r="DE35" s="64">
        <f t="shared" si="96"/>
        <v>22</v>
      </c>
      <c r="DF35" s="66">
        <f t="shared" si="97"/>
        <v>47</v>
      </c>
      <c r="DH35" s="63">
        <f t="shared" si="98"/>
        <v>62.25</v>
      </c>
      <c r="DI35" s="64">
        <f t="shared" si="99"/>
        <v>24</v>
      </c>
      <c r="DJ35" s="65">
        <f t="shared" si="100"/>
        <v>41</v>
      </c>
      <c r="DK35" s="67">
        <f t="shared" si="101"/>
        <v>68.099999999999994</v>
      </c>
      <c r="DL35" s="64">
        <f t="shared" si="102"/>
        <v>19</v>
      </c>
      <c r="DM35" s="65">
        <f t="shared" si="103"/>
        <v>60</v>
      </c>
      <c r="DN35" s="68">
        <f t="shared" si="104"/>
        <v>130.35</v>
      </c>
      <c r="DO35" s="64">
        <f t="shared" si="105"/>
        <v>20</v>
      </c>
      <c r="DP35" s="66">
        <f t="shared" si="106"/>
        <v>55</v>
      </c>
      <c r="DQ35" s="57"/>
      <c r="DR35" s="63">
        <f t="shared" si="107"/>
        <v>64.58</v>
      </c>
      <c r="DS35" s="64">
        <f t="shared" si="108"/>
        <v>25</v>
      </c>
      <c r="DT35" s="65">
        <f t="shared" si="109"/>
        <v>38</v>
      </c>
      <c r="DU35" s="67">
        <f t="shared" si="110"/>
        <v>58.68</v>
      </c>
      <c r="DV35" s="64">
        <f t="shared" si="111"/>
        <v>23</v>
      </c>
      <c r="DW35" s="65">
        <f t="shared" si="112"/>
        <v>44</v>
      </c>
      <c r="DX35" s="68">
        <f t="shared" si="113"/>
        <v>123.26</v>
      </c>
      <c r="DY35" s="64">
        <f t="shared" si="114"/>
        <v>23</v>
      </c>
      <c r="DZ35" s="66">
        <f t="shared" si="115"/>
        <v>44</v>
      </c>
    </row>
    <row r="36" spans="1:130" x14ac:dyDescent="0.15">
      <c r="A36" s="59" t="e">
        <f>IF(#REF!=0,"",RANK(#REF!,#REF!,0))</f>
        <v>#REF!</v>
      </c>
      <c r="B36" s="59">
        <f t="shared" si="0"/>
        <v>30</v>
      </c>
      <c r="C36" s="59">
        <f t="shared" si="1"/>
        <v>20</v>
      </c>
      <c r="D36" s="59" t="str">
        <f t="shared" si="2"/>
        <v/>
      </c>
      <c r="E36" t="s">
        <v>105</v>
      </c>
      <c r="F36" t="s">
        <v>80</v>
      </c>
      <c r="G36">
        <v>94126</v>
      </c>
      <c r="H36" s="60">
        <f t="shared" si="3"/>
        <v>267</v>
      </c>
      <c r="I36" s="60">
        <f t="shared" si="4"/>
        <v>453</v>
      </c>
      <c r="J36" s="60">
        <f t="shared" si="5"/>
        <v>0</v>
      </c>
      <c r="K36" s="61">
        <f t="shared" si="6"/>
        <v>0</v>
      </c>
      <c r="L36" s="61">
        <f t="shared" si="7"/>
        <v>0</v>
      </c>
      <c r="M36" s="61">
        <f t="shared" si="8"/>
        <v>51</v>
      </c>
      <c r="N36" s="61">
        <f t="shared" si="9"/>
        <v>60</v>
      </c>
      <c r="O36" s="61">
        <f t="shared" si="10"/>
        <v>0</v>
      </c>
      <c r="P36" s="61">
        <f t="shared" si="11"/>
        <v>60</v>
      </c>
      <c r="Q36" s="61">
        <f t="shared" si="12"/>
        <v>55</v>
      </c>
      <c r="R36" s="61">
        <f t="shared" si="13"/>
        <v>47</v>
      </c>
      <c r="S36" s="61">
        <f t="shared" si="14"/>
        <v>41</v>
      </c>
      <c r="T36" s="61">
        <f t="shared" si="15"/>
        <v>0</v>
      </c>
      <c r="U36" s="61">
        <f t="shared" si="16"/>
        <v>0</v>
      </c>
      <c r="V36" s="61">
        <f t="shared" si="17"/>
        <v>0</v>
      </c>
      <c r="W36" s="61">
        <f t="shared" si="18"/>
        <v>0</v>
      </c>
      <c r="X36" s="61">
        <f t="shared" si="19"/>
        <v>47</v>
      </c>
      <c r="Y36" s="61">
        <f t="shared" si="20"/>
        <v>41</v>
      </c>
      <c r="Z36" s="61">
        <f t="shared" si="21"/>
        <v>41</v>
      </c>
      <c r="AA36" s="61">
        <f t="shared" si="22"/>
        <v>41</v>
      </c>
      <c r="AB36" s="61">
        <f t="shared" si="23"/>
        <v>38</v>
      </c>
      <c r="AC36" s="61">
        <f t="shared" si="24"/>
        <v>0</v>
      </c>
      <c r="AD36" s="61">
        <f t="shared" si="25"/>
        <v>47</v>
      </c>
      <c r="AE36" s="61">
        <f t="shared" si="26"/>
        <v>55</v>
      </c>
      <c r="AF36" s="62">
        <f t="shared" si="27"/>
        <v>47</v>
      </c>
      <c r="AG36" s="62">
        <f t="shared" si="28"/>
        <v>41</v>
      </c>
      <c r="AH36" s="63" t="str">
        <f t="shared" si="29"/>
        <v/>
      </c>
      <c r="AI36" s="64">
        <f t="shared" si="30"/>
        <v>0</v>
      </c>
      <c r="AJ36" s="65">
        <f t="shared" si="31"/>
        <v>0</v>
      </c>
      <c r="AK36" s="63" t="str">
        <f t="shared" si="32"/>
        <v/>
      </c>
      <c r="AL36" s="64">
        <f t="shared" si="33"/>
        <v>0</v>
      </c>
      <c r="AM36" s="65">
        <f t="shared" si="34"/>
        <v>0</v>
      </c>
      <c r="AN36" s="63" t="str">
        <f t="shared" si="35"/>
        <v/>
      </c>
      <c r="AO36" s="64">
        <f t="shared" si="36"/>
        <v>0</v>
      </c>
      <c r="AP36" s="66">
        <f t="shared" si="37"/>
        <v>0</v>
      </c>
      <c r="AR36" s="69">
        <f t="shared" si="38"/>
        <v>65.959999999999994</v>
      </c>
      <c r="AS36" s="64">
        <f t="shared" si="39"/>
        <v>24</v>
      </c>
      <c r="AT36" s="65">
        <f t="shared" si="40"/>
        <v>41</v>
      </c>
      <c r="AU36" s="73">
        <f t="shared" si="41"/>
        <v>65.63</v>
      </c>
      <c r="AV36" s="64">
        <f t="shared" si="42"/>
        <v>24</v>
      </c>
      <c r="AW36" s="65">
        <f t="shared" si="43"/>
        <v>41</v>
      </c>
      <c r="AX36" s="68">
        <f t="shared" si="44"/>
        <v>131.59</v>
      </c>
      <c r="AY36" s="64">
        <f t="shared" si="45"/>
        <v>19</v>
      </c>
      <c r="AZ36" s="66">
        <f t="shared" si="46"/>
        <v>60</v>
      </c>
      <c r="BB36" s="69" t="str">
        <f t="shared" si="47"/>
        <v/>
      </c>
      <c r="BC36" s="64">
        <f t="shared" si="48"/>
        <v>0</v>
      </c>
      <c r="BD36" s="65">
        <f t="shared" si="49"/>
        <v>0</v>
      </c>
      <c r="BE36" s="73" t="str">
        <f t="shared" si="50"/>
        <v/>
      </c>
      <c r="BF36" s="64">
        <f t="shared" si="51"/>
        <v>0</v>
      </c>
      <c r="BG36" s="65">
        <f t="shared" si="52"/>
        <v>0</v>
      </c>
      <c r="BH36" s="68" t="str">
        <f t="shared" si="53"/>
        <v/>
      </c>
      <c r="BI36" s="64">
        <f t="shared" si="54"/>
        <v>0</v>
      </c>
      <c r="BJ36" s="66">
        <f t="shared" si="55"/>
        <v>0</v>
      </c>
      <c r="BK36" s="69">
        <f t="shared" si="56"/>
        <v>57.7</v>
      </c>
      <c r="BL36" s="64">
        <f t="shared" si="57"/>
        <v>24</v>
      </c>
      <c r="BM36" s="65">
        <f t="shared" si="58"/>
        <v>41</v>
      </c>
      <c r="BO36" s="63">
        <f t="shared" si="59"/>
        <v>55.76</v>
      </c>
      <c r="BP36" s="64">
        <f t="shared" si="60"/>
        <v>26</v>
      </c>
      <c r="BQ36" s="65">
        <f t="shared" si="61"/>
        <v>36</v>
      </c>
      <c r="BS36" s="69">
        <f t="shared" si="62"/>
        <v>57.7</v>
      </c>
      <c r="BT36" s="64">
        <f t="shared" si="63"/>
        <v>24</v>
      </c>
      <c r="BU36" s="65">
        <f t="shared" si="64"/>
        <v>41</v>
      </c>
      <c r="BV36" s="63">
        <f t="shared" si="65"/>
        <v>41.5</v>
      </c>
      <c r="BW36" s="64">
        <f t="shared" si="66"/>
        <v>22</v>
      </c>
      <c r="BX36" s="65">
        <f t="shared" si="67"/>
        <v>47</v>
      </c>
      <c r="BY36" s="63">
        <f t="shared" si="68"/>
        <v>99.2</v>
      </c>
      <c r="BZ36" s="64">
        <f t="shared" si="69"/>
        <v>20</v>
      </c>
      <c r="CA36" s="65">
        <f t="shared" si="70"/>
        <v>55</v>
      </c>
      <c r="CC36" s="63">
        <f t="shared" si="71"/>
        <v>55.76</v>
      </c>
      <c r="CD36" s="64">
        <f t="shared" si="72"/>
        <v>26</v>
      </c>
      <c r="CE36" s="65">
        <f t="shared" si="73"/>
        <v>36</v>
      </c>
      <c r="CF36" s="63">
        <f t="shared" si="74"/>
        <v>38.07</v>
      </c>
      <c r="CG36" s="64">
        <f t="shared" si="75"/>
        <v>24</v>
      </c>
      <c r="CH36" s="65">
        <f t="shared" si="76"/>
        <v>41</v>
      </c>
      <c r="CI36" s="63">
        <f t="shared" si="77"/>
        <v>93.83</v>
      </c>
      <c r="CJ36" s="64">
        <f t="shared" si="78"/>
        <v>22</v>
      </c>
      <c r="CK36" s="65">
        <f t="shared" si="79"/>
        <v>47</v>
      </c>
      <c r="CL36" s="70"/>
      <c r="CM36" s="63">
        <f t="shared" si="80"/>
        <v>49.72</v>
      </c>
      <c r="CN36" s="64">
        <f t="shared" si="81"/>
        <v>25</v>
      </c>
      <c r="CO36" s="65">
        <f t="shared" si="82"/>
        <v>38</v>
      </c>
      <c r="CP36" s="67" t="str">
        <f t="shared" si="83"/>
        <v>DNF</v>
      </c>
      <c r="CQ36" s="64">
        <f t="shared" si="84"/>
        <v>0</v>
      </c>
      <c r="CR36" s="65">
        <f t="shared" si="85"/>
        <v>0</v>
      </c>
      <c r="CS36" s="68">
        <f t="shared" si="86"/>
        <v>0</v>
      </c>
      <c r="CT36" s="64">
        <f t="shared" si="87"/>
        <v>0</v>
      </c>
      <c r="CU36" s="66">
        <f t="shared" si="88"/>
        <v>0</v>
      </c>
      <c r="CX36" s="63" t="str">
        <f t="shared" si="89"/>
        <v/>
      </c>
      <c r="CY36" s="64">
        <f t="shared" si="90"/>
        <v>0</v>
      </c>
      <c r="CZ36" s="65">
        <f t="shared" si="91"/>
        <v>0</v>
      </c>
      <c r="DA36" s="67" t="str">
        <f t="shared" si="92"/>
        <v/>
      </c>
      <c r="DB36" s="64">
        <f t="shared" si="93"/>
        <v>0</v>
      </c>
      <c r="DC36" s="65">
        <f t="shared" si="94"/>
        <v>0</v>
      </c>
      <c r="DD36" s="68" t="str">
        <f t="shared" si="95"/>
        <v/>
      </c>
      <c r="DE36" s="64">
        <f t="shared" si="96"/>
        <v>0</v>
      </c>
      <c r="DF36" s="66">
        <f t="shared" si="97"/>
        <v>0</v>
      </c>
      <c r="DH36" s="63">
        <f t="shared" si="98"/>
        <v>61.52</v>
      </c>
      <c r="DI36" s="64">
        <f t="shared" si="99"/>
        <v>22</v>
      </c>
      <c r="DJ36" s="65">
        <f t="shared" si="100"/>
        <v>47</v>
      </c>
      <c r="DK36" s="67">
        <f t="shared" si="101"/>
        <v>68.44</v>
      </c>
      <c r="DL36" s="64">
        <f t="shared" si="102"/>
        <v>20</v>
      </c>
      <c r="DM36" s="65">
        <f t="shared" si="103"/>
        <v>55</v>
      </c>
      <c r="DN36" s="68">
        <f t="shared" si="104"/>
        <v>129.96</v>
      </c>
      <c r="DO36" s="64">
        <f t="shared" si="105"/>
        <v>19</v>
      </c>
      <c r="DP36" s="66">
        <f t="shared" si="106"/>
        <v>60</v>
      </c>
      <c r="DQ36" s="57"/>
      <c r="DR36" s="63">
        <f t="shared" si="107"/>
        <v>62.76</v>
      </c>
      <c r="DS36" s="64">
        <f t="shared" si="108"/>
        <v>22</v>
      </c>
      <c r="DT36" s="65">
        <f t="shared" si="109"/>
        <v>47</v>
      </c>
      <c r="DU36" s="67">
        <f t="shared" si="110"/>
        <v>59.11</v>
      </c>
      <c r="DV36" s="64">
        <f t="shared" si="111"/>
        <v>24</v>
      </c>
      <c r="DW36" s="65">
        <f t="shared" si="112"/>
        <v>41</v>
      </c>
      <c r="DX36" s="68">
        <f t="shared" si="113"/>
        <v>121.87</v>
      </c>
      <c r="DY36" s="64">
        <f t="shared" si="114"/>
        <v>21</v>
      </c>
      <c r="DZ36" s="66">
        <f t="shared" si="115"/>
        <v>51</v>
      </c>
    </row>
    <row r="37" spans="1:130" x14ac:dyDescent="0.15">
      <c r="A37" s="59" t="e">
        <f>IF(#REF!=0,"",RANK(#REF!,#REF!,0))</f>
        <v>#REF!</v>
      </c>
      <c r="B37" s="59">
        <f t="shared" si="0"/>
        <v>31</v>
      </c>
      <c r="C37" s="59">
        <f t="shared" si="1"/>
        <v>24</v>
      </c>
      <c r="D37" s="59" t="str">
        <f t="shared" si="2"/>
        <v/>
      </c>
      <c r="E37" t="s">
        <v>106</v>
      </c>
      <c r="F37" t="s">
        <v>72</v>
      </c>
      <c r="G37">
        <v>89326</v>
      </c>
      <c r="H37" s="60">
        <f t="shared" si="3"/>
        <v>261</v>
      </c>
      <c r="I37" s="60">
        <f t="shared" si="4"/>
        <v>390</v>
      </c>
      <c r="J37" s="60">
        <f t="shared" si="5"/>
        <v>0</v>
      </c>
      <c r="K37" s="61">
        <f t="shared" si="6"/>
        <v>34</v>
      </c>
      <c r="L37" s="61">
        <f t="shared" si="7"/>
        <v>44</v>
      </c>
      <c r="M37" s="61">
        <f t="shared" si="8"/>
        <v>47</v>
      </c>
      <c r="N37" s="61">
        <f t="shared" si="9"/>
        <v>44</v>
      </c>
      <c r="O37" s="61">
        <f t="shared" si="10"/>
        <v>34</v>
      </c>
      <c r="P37" s="61">
        <f t="shared" si="11"/>
        <v>51</v>
      </c>
      <c r="Q37" s="61">
        <f t="shared" si="12"/>
        <v>44</v>
      </c>
      <c r="R37" s="61">
        <f t="shared" si="13"/>
        <v>38</v>
      </c>
      <c r="S37" s="61">
        <f t="shared" si="14"/>
        <v>31</v>
      </c>
      <c r="T37" s="61">
        <f t="shared" si="15"/>
        <v>31</v>
      </c>
      <c r="U37" s="61">
        <f t="shared" si="16"/>
        <v>32</v>
      </c>
      <c r="V37" s="61">
        <f t="shared" si="17"/>
        <v>32</v>
      </c>
      <c r="W37" s="61">
        <f t="shared" si="18"/>
        <v>41</v>
      </c>
      <c r="X37" s="61">
        <f t="shared" si="19"/>
        <v>44</v>
      </c>
      <c r="Y37" s="61">
        <f t="shared" si="20"/>
        <v>38</v>
      </c>
      <c r="Z37" s="61">
        <f t="shared" si="21"/>
        <v>32</v>
      </c>
      <c r="AA37" s="61">
        <f t="shared" si="22"/>
        <v>38</v>
      </c>
      <c r="AB37" s="61">
        <f t="shared" si="23"/>
        <v>32</v>
      </c>
      <c r="AC37" s="61">
        <f t="shared" si="24"/>
        <v>30</v>
      </c>
      <c r="AD37" s="61">
        <f t="shared" si="25"/>
        <v>38</v>
      </c>
      <c r="AE37" s="61">
        <f t="shared" si="26"/>
        <v>47</v>
      </c>
      <c r="AF37" s="62">
        <f t="shared" si="27"/>
        <v>41</v>
      </c>
      <c r="AG37" s="62">
        <f t="shared" si="28"/>
        <v>44</v>
      </c>
      <c r="AH37" s="63">
        <f t="shared" si="29"/>
        <v>45.66</v>
      </c>
      <c r="AI37" s="64">
        <f t="shared" si="30"/>
        <v>29</v>
      </c>
      <c r="AJ37" s="65">
        <f t="shared" si="31"/>
        <v>31</v>
      </c>
      <c r="AK37" s="63">
        <f t="shared" si="32"/>
        <v>47.66</v>
      </c>
      <c r="AL37" s="64">
        <f t="shared" si="33"/>
        <v>28</v>
      </c>
      <c r="AM37" s="65">
        <f t="shared" si="34"/>
        <v>32</v>
      </c>
      <c r="AN37" s="63">
        <f t="shared" si="35"/>
        <v>93.32</v>
      </c>
      <c r="AO37" s="64">
        <f t="shared" si="36"/>
        <v>27</v>
      </c>
      <c r="AP37" s="66">
        <f t="shared" si="37"/>
        <v>34</v>
      </c>
      <c r="AR37" s="63">
        <f t="shared" si="38"/>
        <v>68.930000000000007</v>
      </c>
      <c r="AS37" s="64">
        <f t="shared" si="39"/>
        <v>28</v>
      </c>
      <c r="AT37" s="65">
        <f t="shared" si="40"/>
        <v>32</v>
      </c>
      <c r="AU37" s="67">
        <f t="shared" si="41"/>
        <v>67.98</v>
      </c>
      <c r="AV37" s="64">
        <f t="shared" si="42"/>
        <v>25</v>
      </c>
      <c r="AW37" s="65">
        <f t="shared" si="43"/>
        <v>38</v>
      </c>
      <c r="AX37" s="68">
        <f t="shared" si="44"/>
        <v>136.91</v>
      </c>
      <c r="AY37" s="64">
        <f t="shared" si="45"/>
        <v>23</v>
      </c>
      <c r="AZ37" s="66">
        <f t="shared" si="46"/>
        <v>44</v>
      </c>
      <c r="BB37" s="63" t="str">
        <f t="shared" si="47"/>
        <v/>
      </c>
      <c r="BC37" s="64">
        <f t="shared" si="48"/>
        <v>0</v>
      </c>
      <c r="BD37" s="65">
        <f t="shared" si="49"/>
        <v>0</v>
      </c>
      <c r="BE37" s="67" t="str">
        <f t="shared" si="50"/>
        <v/>
      </c>
      <c r="BF37" s="64">
        <f t="shared" si="51"/>
        <v>0</v>
      </c>
      <c r="BG37" s="65">
        <f t="shared" si="52"/>
        <v>0</v>
      </c>
      <c r="BH37" s="68" t="str">
        <f t="shared" si="53"/>
        <v/>
      </c>
      <c r="BI37" s="64">
        <f t="shared" si="54"/>
        <v>0</v>
      </c>
      <c r="BJ37" s="66">
        <f t="shared" si="55"/>
        <v>0</v>
      </c>
      <c r="BK37" s="69">
        <f t="shared" si="56"/>
        <v>60.66</v>
      </c>
      <c r="BL37" s="64">
        <f t="shared" si="57"/>
        <v>29</v>
      </c>
      <c r="BM37" s="65">
        <f t="shared" si="58"/>
        <v>31</v>
      </c>
      <c r="BO37" s="63">
        <f t="shared" si="59"/>
        <v>57.37</v>
      </c>
      <c r="BP37" s="64">
        <f t="shared" si="60"/>
        <v>29</v>
      </c>
      <c r="BQ37" s="65">
        <f t="shared" si="61"/>
        <v>31</v>
      </c>
      <c r="BS37" s="69">
        <f t="shared" si="62"/>
        <v>60.66</v>
      </c>
      <c r="BT37" s="64">
        <f t="shared" si="63"/>
        <v>29</v>
      </c>
      <c r="BU37" s="65">
        <f t="shared" si="64"/>
        <v>31</v>
      </c>
      <c r="BV37" s="63">
        <f t="shared" si="65"/>
        <v>42.09</v>
      </c>
      <c r="BW37" s="64">
        <f t="shared" si="66"/>
        <v>24</v>
      </c>
      <c r="BX37" s="65">
        <f t="shared" si="67"/>
        <v>41</v>
      </c>
      <c r="BY37" s="63">
        <f t="shared" si="68"/>
        <v>102.75</v>
      </c>
      <c r="BZ37" s="64">
        <f t="shared" si="69"/>
        <v>23</v>
      </c>
      <c r="CA37" s="65">
        <f t="shared" si="70"/>
        <v>44</v>
      </c>
      <c r="CC37" s="63">
        <f t="shared" si="71"/>
        <v>57.37</v>
      </c>
      <c r="CD37" s="64">
        <f t="shared" si="72"/>
        <v>29</v>
      </c>
      <c r="CE37" s="65">
        <f t="shared" si="73"/>
        <v>31</v>
      </c>
      <c r="CF37" s="63">
        <f t="shared" si="74"/>
        <v>37.56</v>
      </c>
      <c r="CG37" s="64">
        <f t="shared" si="75"/>
        <v>23</v>
      </c>
      <c r="CH37" s="65">
        <f t="shared" si="76"/>
        <v>44</v>
      </c>
      <c r="CI37" s="63">
        <f t="shared" si="77"/>
        <v>94.93</v>
      </c>
      <c r="CJ37" s="64">
        <f t="shared" si="78"/>
        <v>25</v>
      </c>
      <c r="CK37" s="65">
        <f t="shared" si="79"/>
        <v>38</v>
      </c>
      <c r="CL37" s="70"/>
      <c r="CM37" s="63">
        <f t="shared" si="80"/>
        <v>50.99</v>
      </c>
      <c r="CN37" s="64">
        <f t="shared" si="81"/>
        <v>28</v>
      </c>
      <c r="CO37" s="65">
        <f t="shared" si="82"/>
        <v>32</v>
      </c>
      <c r="CP37" s="67">
        <f t="shared" si="83"/>
        <v>54.8</v>
      </c>
      <c r="CQ37" s="64">
        <f t="shared" si="84"/>
        <v>30</v>
      </c>
      <c r="CR37" s="65">
        <f t="shared" si="85"/>
        <v>30</v>
      </c>
      <c r="CS37" s="68">
        <f t="shared" si="86"/>
        <v>105.79</v>
      </c>
      <c r="CT37" s="64">
        <f t="shared" si="87"/>
        <v>27</v>
      </c>
      <c r="CU37" s="66">
        <f t="shared" si="88"/>
        <v>34</v>
      </c>
      <c r="CX37" s="63">
        <f t="shared" si="89"/>
        <v>46.76</v>
      </c>
      <c r="CY37" s="64">
        <f t="shared" si="90"/>
        <v>28</v>
      </c>
      <c r="CZ37" s="65">
        <f t="shared" si="91"/>
        <v>32</v>
      </c>
      <c r="DA37" s="67">
        <f t="shared" si="92"/>
        <v>45.79</v>
      </c>
      <c r="DB37" s="64">
        <f t="shared" si="93"/>
        <v>24</v>
      </c>
      <c r="DC37" s="65">
        <f t="shared" si="94"/>
        <v>41</v>
      </c>
      <c r="DD37" s="68">
        <f t="shared" si="95"/>
        <v>92.55</v>
      </c>
      <c r="DE37" s="64">
        <f t="shared" si="96"/>
        <v>23</v>
      </c>
      <c r="DF37" s="66">
        <f t="shared" si="97"/>
        <v>44</v>
      </c>
      <c r="DH37" s="63">
        <f t="shared" si="98"/>
        <v>62.56</v>
      </c>
      <c r="DI37" s="64">
        <f t="shared" si="99"/>
        <v>25</v>
      </c>
      <c r="DJ37" s="65">
        <f t="shared" si="100"/>
        <v>38</v>
      </c>
      <c r="DK37" s="67">
        <f t="shared" si="101"/>
        <v>69.88</v>
      </c>
      <c r="DL37" s="64">
        <f t="shared" si="102"/>
        <v>22</v>
      </c>
      <c r="DM37" s="65">
        <f t="shared" si="103"/>
        <v>47</v>
      </c>
      <c r="DN37" s="68">
        <f t="shared" si="104"/>
        <v>132.44</v>
      </c>
      <c r="DO37" s="64">
        <f t="shared" si="105"/>
        <v>21</v>
      </c>
      <c r="DP37" s="66">
        <f t="shared" si="106"/>
        <v>51</v>
      </c>
      <c r="DQ37" s="57"/>
      <c r="DR37" s="63">
        <f t="shared" si="107"/>
        <v>62.82</v>
      </c>
      <c r="DS37" s="64">
        <f t="shared" si="108"/>
        <v>23</v>
      </c>
      <c r="DT37" s="65">
        <f t="shared" si="109"/>
        <v>44</v>
      </c>
      <c r="DU37" s="67">
        <f t="shared" si="110"/>
        <v>59.24</v>
      </c>
      <c r="DV37" s="64">
        <f t="shared" si="111"/>
        <v>25</v>
      </c>
      <c r="DW37" s="65">
        <f t="shared" si="112"/>
        <v>38</v>
      </c>
      <c r="DX37" s="68">
        <f t="shared" si="113"/>
        <v>122.06</v>
      </c>
      <c r="DY37" s="64">
        <f t="shared" si="114"/>
        <v>22</v>
      </c>
      <c r="DZ37" s="66">
        <f t="shared" si="115"/>
        <v>47</v>
      </c>
    </row>
    <row r="38" spans="1:130" x14ac:dyDescent="0.15">
      <c r="A38" s="59" t="e">
        <f>IF(#REF!=0,"",RANK(#REF!,#REF!,0))</f>
        <v>#REF!</v>
      </c>
      <c r="B38" s="59">
        <f t="shared" si="0"/>
        <v>32</v>
      </c>
      <c r="C38" s="59" t="str">
        <f t="shared" si="1"/>
        <v/>
      </c>
      <c r="D38" s="59">
        <f t="shared" si="2"/>
        <v>10</v>
      </c>
      <c r="E38" t="s">
        <v>107</v>
      </c>
      <c r="F38" t="s">
        <v>92</v>
      </c>
      <c r="G38">
        <v>80535</v>
      </c>
      <c r="H38" s="60">
        <f t="shared" si="3"/>
        <v>248</v>
      </c>
      <c r="I38" s="60">
        <f t="shared" si="4"/>
        <v>0</v>
      </c>
      <c r="J38" s="60">
        <f t="shared" si="5"/>
        <v>419</v>
      </c>
      <c r="K38" s="61">
        <f t="shared" si="6"/>
        <v>36</v>
      </c>
      <c r="L38" s="61">
        <f t="shared" si="7"/>
        <v>55</v>
      </c>
      <c r="M38" s="61">
        <f t="shared" si="8"/>
        <v>0</v>
      </c>
      <c r="N38" s="61">
        <f t="shared" si="9"/>
        <v>55</v>
      </c>
      <c r="O38" s="61">
        <f t="shared" si="10"/>
        <v>32</v>
      </c>
      <c r="P38" s="61">
        <f t="shared" si="11"/>
        <v>0</v>
      </c>
      <c r="Q38" s="61">
        <f t="shared" si="12"/>
        <v>0</v>
      </c>
      <c r="R38" s="61">
        <f t="shared" si="13"/>
        <v>36</v>
      </c>
      <c r="S38" s="61">
        <f t="shared" si="14"/>
        <v>34</v>
      </c>
      <c r="T38" s="61">
        <f t="shared" si="15"/>
        <v>30</v>
      </c>
      <c r="U38" s="61">
        <f t="shared" si="16"/>
        <v>38</v>
      </c>
      <c r="V38" s="61">
        <f t="shared" si="17"/>
        <v>38</v>
      </c>
      <c r="W38" s="61">
        <f t="shared" si="18"/>
        <v>47</v>
      </c>
      <c r="X38" s="61">
        <f t="shared" si="19"/>
        <v>0</v>
      </c>
      <c r="Y38" s="61">
        <f t="shared" si="20"/>
        <v>0</v>
      </c>
      <c r="Z38" s="61">
        <f t="shared" si="21"/>
        <v>34</v>
      </c>
      <c r="AA38" s="61">
        <f t="shared" si="22"/>
        <v>51</v>
      </c>
      <c r="AB38" s="61">
        <f t="shared" si="23"/>
        <v>30</v>
      </c>
      <c r="AC38" s="61">
        <f t="shared" si="24"/>
        <v>31</v>
      </c>
      <c r="AD38" s="61">
        <f t="shared" si="25"/>
        <v>0</v>
      </c>
      <c r="AE38" s="61">
        <f t="shared" si="26"/>
        <v>0</v>
      </c>
      <c r="AF38" s="62">
        <f t="shared" si="27"/>
        <v>0</v>
      </c>
      <c r="AG38" s="62">
        <f t="shared" si="28"/>
        <v>36</v>
      </c>
      <c r="AH38" s="63">
        <f t="shared" si="29"/>
        <v>45.76</v>
      </c>
      <c r="AI38" s="64">
        <f t="shared" si="30"/>
        <v>30</v>
      </c>
      <c r="AJ38" s="65">
        <f t="shared" si="31"/>
        <v>30</v>
      </c>
      <c r="AK38" s="63">
        <f t="shared" si="32"/>
        <v>47.25</v>
      </c>
      <c r="AL38" s="64">
        <f t="shared" si="33"/>
        <v>25</v>
      </c>
      <c r="AM38" s="65">
        <f t="shared" si="34"/>
        <v>38</v>
      </c>
      <c r="AN38" s="63">
        <f t="shared" si="35"/>
        <v>93.01</v>
      </c>
      <c r="AO38" s="64">
        <f t="shared" si="36"/>
        <v>26</v>
      </c>
      <c r="AP38" s="66">
        <f t="shared" si="37"/>
        <v>36</v>
      </c>
      <c r="AR38" s="63">
        <f t="shared" si="38"/>
        <v>68.290000000000006</v>
      </c>
      <c r="AS38" s="64">
        <f t="shared" si="39"/>
        <v>27</v>
      </c>
      <c r="AT38" s="65">
        <f t="shared" si="40"/>
        <v>34</v>
      </c>
      <c r="AU38" s="67">
        <f t="shared" si="41"/>
        <v>64.37</v>
      </c>
      <c r="AV38" s="64">
        <f t="shared" si="42"/>
        <v>21</v>
      </c>
      <c r="AW38" s="65">
        <f t="shared" si="43"/>
        <v>51</v>
      </c>
      <c r="AX38" s="68">
        <f t="shared" si="44"/>
        <v>132.66</v>
      </c>
      <c r="AY38" s="64">
        <f t="shared" si="45"/>
        <v>20</v>
      </c>
      <c r="AZ38" s="66">
        <f t="shared" si="46"/>
        <v>55</v>
      </c>
      <c r="BB38" s="63" t="str">
        <f t="shared" si="47"/>
        <v/>
      </c>
      <c r="BC38" s="64">
        <f t="shared" si="48"/>
        <v>0</v>
      </c>
      <c r="BD38" s="65">
        <f t="shared" si="49"/>
        <v>0</v>
      </c>
      <c r="BE38" s="67" t="str">
        <f t="shared" si="50"/>
        <v/>
      </c>
      <c r="BF38" s="64">
        <f t="shared" si="51"/>
        <v>0</v>
      </c>
      <c r="BG38" s="65">
        <f t="shared" si="52"/>
        <v>0</v>
      </c>
      <c r="BH38" s="68" t="str">
        <f t="shared" si="53"/>
        <v/>
      </c>
      <c r="BI38" s="64">
        <f t="shared" si="54"/>
        <v>0</v>
      </c>
      <c r="BJ38" s="66">
        <f t="shared" si="55"/>
        <v>0</v>
      </c>
      <c r="BK38" s="69">
        <f t="shared" si="56"/>
        <v>60.06</v>
      </c>
      <c r="BL38" s="64">
        <f t="shared" si="57"/>
        <v>27</v>
      </c>
      <c r="BM38" s="65">
        <f t="shared" si="58"/>
        <v>34</v>
      </c>
      <c r="BO38" s="63">
        <f t="shared" si="59"/>
        <v>57.01</v>
      </c>
      <c r="BP38" s="64">
        <f t="shared" si="60"/>
        <v>28</v>
      </c>
      <c r="BQ38" s="65">
        <f t="shared" si="61"/>
        <v>32</v>
      </c>
      <c r="BS38" s="69">
        <f t="shared" si="62"/>
        <v>60.06</v>
      </c>
      <c r="BT38" s="64">
        <f t="shared" si="63"/>
        <v>27</v>
      </c>
      <c r="BU38" s="65">
        <f t="shared" si="64"/>
        <v>34</v>
      </c>
      <c r="BV38" s="63" t="str">
        <f t="shared" si="65"/>
        <v>DNF</v>
      </c>
      <c r="BW38" s="64">
        <f t="shared" si="66"/>
        <v>0</v>
      </c>
      <c r="BX38" s="65">
        <f t="shared" si="67"/>
        <v>0</v>
      </c>
      <c r="BY38" s="63">
        <f t="shared" si="68"/>
        <v>0</v>
      </c>
      <c r="BZ38" s="64">
        <f t="shared" si="69"/>
        <v>0</v>
      </c>
      <c r="CA38" s="65">
        <f t="shared" si="70"/>
        <v>0</v>
      </c>
      <c r="CC38" s="63">
        <f t="shared" si="71"/>
        <v>57.01</v>
      </c>
      <c r="CD38" s="64">
        <f t="shared" si="72"/>
        <v>28</v>
      </c>
      <c r="CE38" s="65">
        <f t="shared" si="73"/>
        <v>32</v>
      </c>
      <c r="CF38" s="63">
        <f t="shared" si="74"/>
        <v>38.56</v>
      </c>
      <c r="CG38" s="64">
        <f t="shared" si="75"/>
        <v>26</v>
      </c>
      <c r="CH38" s="65">
        <f t="shared" si="76"/>
        <v>36</v>
      </c>
      <c r="CI38" s="63">
        <f t="shared" si="77"/>
        <v>95.57</v>
      </c>
      <c r="CJ38" s="64">
        <f t="shared" si="78"/>
        <v>26</v>
      </c>
      <c r="CK38" s="65">
        <f t="shared" si="79"/>
        <v>36</v>
      </c>
      <c r="CL38" s="70"/>
      <c r="CM38" s="63">
        <f t="shared" si="80"/>
        <v>51.95</v>
      </c>
      <c r="CN38" s="64">
        <f t="shared" si="81"/>
        <v>30</v>
      </c>
      <c r="CO38" s="65">
        <f t="shared" si="82"/>
        <v>30</v>
      </c>
      <c r="CP38" s="67">
        <f t="shared" si="83"/>
        <v>54.1</v>
      </c>
      <c r="CQ38" s="64">
        <f t="shared" si="84"/>
        <v>29</v>
      </c>
      <c r="CR38" s="65">
        <f t="shared" si="85"/>
        <v>31</v>
      </c>
      <c r="CS38" s="68">
        <f t="shared" si="86"/>
        <v>106.05</v>
      </c>
      <c r="CT38" s="64">
        <f t="shared" si="87"/>
        <v>28</v>
      </c>
      <c r="CU38" s="66">
        <f t="shared" si="88"/>
        <v>32</v>
      </c>
      <c r="CX38" s="63">
        <f t="shared" si="89"/>
        <v>45.47</v>
      </c>
      <c r="CY38" s="64">
        <f t="shared" si="90"/>
        <v>25</v>
      </c>
      <c r="CZ38" s="65">
        <f t="shared" si="91"/>
        <v>38</v>
      </c>
      <c r="DA38" s="67">
        <f t="shared" si="92"/>
        <v>44.13</v>
      </c>
      <c r="DB38" s="64">
        <f t="shared" si="93"/>
        <v>22</v>
      </c>
      <c r="DC38" s="65">
        <f t="shared" si="94"/>
        <v>47</v>
      </c>
      <c r="DD38" s="68">
        <f t="shared" si="95"/>
        <v>89.6</v>
      </c>
      <c r="DE38" s="64">
        <f t="shared" si="96"/>
        <v>20</v>
      </c>
      <c r="DF38" s="66">
        <f t="shared" si="97"/>
        <v>55</v>
      </c>
      <c r="DH38" s="63" t="str">
        <f t="shared" si="98"/>
        <v/>
      </c>
      <c r="DI38" s="64">
        <f t="shared" si="99"/>
        <v>0</v>
      </c>
      <c r="DJ38" s="65">
        <f t="shared" si="100"/>
        <v>0</v>
      </c>
      <c r="DK38" s="67" t="str">
        <f t="shared" si="101"/>
        <v/>
      </c>
      <c r="DL38" s="64">
        <f t="shared" si="102"/>
        <v>0</v>
      </c>
      <c r="DM38" s="65">
        <f t="shared" si="103"/>
        <v>0</v>
      </c>
      <c r="DN38" s="68" t="str">
        <f t="shared" si="104"/>
        <v/>
      </c>
      <c r="DO38" s="64">
        <f t="shared" si="105"/>
        <v>0</v>
      </c>
      <c r="DP38" s="66">
        <f t="shared" si="106"/>
        <v>0</v>
      </c>
      <c r="DQ38" s="57"/>
      <c r="DR38" s="63" t="str">
        <f t="shared" si="107"/>
        <v/>
      </c>
      <c r="DS38" s="64">
        <f t="shared" si="108"/>
        <v>0</v>
      </c>
      <c r="DT38" s="65">
        <f t="shared" si="109"/>
        <v>0</v>
      </c>
      <c r="DU38" s="67" t="str">
        <f t="shared" si="110"/>
        <v/>
      </c>
      <c r="DV38" s="64">
        <f t="shared" si="111"/>
        <v>0</v>
      </c>
      <c r="DW38" s="65">
        <f t="shared" si="112"/>
        <v>0</v>
      </c>
      <c r="DX38" s="68" t="str">
        <f t="shared" si="113"/>
        <v/>
      </c>
      <c r="DY38" s="64">
        <f t="shared" si="114"/>
        <v>0</v>
      </c>
      <c r="DZ38" s="66">
        <f t="shared" si="115"/>
        <v>0</v>
      </c>
    </row>
    <row r="39" spans="1:130" x14ac:dyDescent="0.15">
      <c r="A39" s="59" t="e">
        <f>IF(#REF!=0,"",RANK(#REF!,#REF!,0))</f>
        <v>#REF!</v>
      </c>
      <c r="B39" s="59">
        <f t="shared" si="0"/>
        <v>33</v>
      </c>
      <c r="C39" s="59">
        <f t="shared" si="1"/>
        <v>17</v>
      </c>
      <c r="D39" s="59" t="str">
        <f t="shared" si="2"/>
        <v/>
      </c>
      <c r="E39" t="s">
        <v>108</v>
      </c>
      <c r="F39" t="s">
        <v>80</v>
      </c>
      <c r="G39">
        <v>89362</v>
      </c>
      <c r="H39" s="60">
        <f t="shared" si="3"/>
        <v>245</v>
      </c>
      <c r="I39" s="60">
        <f t="shared" si="4"/>
        <v>655</v>
      </c>
      <c r="J39" s="60">
        <f t="shared" si="5"/>
        <v>0</v>
      </c>
      <c r="K39" s="61">
        <f t="shared" si="6"/>
        <v>100</v>
      </c>
      <c r="L39" s="61">
        <f t="shared" si="7"/>
        <v>0</v>
      </c>
      <c r="M39" s="61">
        <f t="shared" si="8"/>
        <v>0</v>
      </c>
      <c r="N39" s="61">
        <f t="shared" si="9"/>
        <v>145</v>
      </c>
      <c r="O39" s="61">
        <f t="shared" si="10"/>
        <v>0</v>
      </c>
      <c r="P39" s="61">
        <f t="shared" si="11"/>
        <v>0</v>
      </c>
      <c r="Q39" s="61">
        <f t="shared" si="12"/>
        <v>0</v>
      </c>
      <c r="R39" s="61">
        <f t="shared" si="13"/>
        <v>0</v>
      </c>
      <c r="S39" s="61">
        <f t="shared" si="14"/>
        <v>0</v>
      </c>
      <c r="T39" s="61">
        <f t="shared" si="15"/>
        <v>70</v>
      </c>
      <c r="U39" s="61">
        <f t="shared" si="16"/>
        <v>110</v>
      </c>
      <c r="V39" s="61">
        <f t="shared" si="17"/>
        <v>0</v>
      </c>
      <c r="W39" s="61">
        <f t="shared" si="18"/>
        <v>0</v>
      </c>
      <c r="X39" s="61">
        <f t="shared" si="19"/>
        <v>0</v>
      </c>
      <c r="Y39" s="61">
        <f t="shared" si="20"/>
        <v>0</v>
      </c>
      <c r="Z39" s="61">
        <f t="shared" si="21"/>
        <v>110</v>
      </c>
      <c r="AA39" s="61">
        <f t="shared" si="22"/>
        <v>120</v>
      </c>
      <c r="AB39" s="61">
        <f t="shared" si="23"/>
        <v>0</v>
      </c>
      <c r="AC39" s="61">
        <f t="shared" si="24"/>
        <v>0</v>
      </c>
      <c r="AD39" s="61">
        <f t="shared" si="25"/>
        <v>0</v>
      </c>
      <c r="AE39" s="61">
        <f t="shared" si="26"/>
        <v>0</v>
      </c>
      <c r="AF39" s="62">
        <f t="shared" si="27"/>
        <v>0</v>
      </c>
      <c r="AG39" s="62">
        <f t="shared" si="28"/>
        <v>0</v>
      </c>
      <c r="AH39" s="63">
        <f t="shared" ref="AH39:AH57" si="116">+IF(ISNA(VLOOKUP($E39,Source_1,3,FALSE))=TRUE,"",VLOOKUP($E39,Source_1,3,FALSE))</f>
        <v>41.24</v>
      </c>
      <c r="AI39" s="64">
        <f t="shared" ref="AI39:AI57" si="117">+IF(ISNA(VLOOKUP($E39,Source_1,4,FALSE))=TRUE,,VLOOKUP($E39,Source_1,4,FALSE))</f>
        <v>17</v>
      </c>
      <c r="AJ39" s="65">
        <f t="shared" ref="AJ39:AJ57" si="118">+VLOOKUP(AI39,PTS,2)</f>
        <v>70</v>
      </c>
      <c r="AK39" s="63">
        <f t="shared" ref="AK39:AK57" si="119">+IF(ISNA(VLOOKUP($E39,Source_1,5,FALSE))=TRUE,"",VLOOKUP($E39,Source_1,5,FALSE))</f>
        <v>43.69</v>
      </c>
      <c r="AL39" s="64">
        <f t="shared" ref="AL39:AL57" si="120">+IF(ISNA(VLOOKUP($E39,Source_1,6,FALSE))=TRUE,,VLOOKUP($E39,Source_1,6,FALSE))</f>
        <v>12</v>
      </c>
      <c r="AM39" s="65">
        <f t="shared" ref="AM39:AM57" si="121">+VLOOKUP(AL39,PTS,2)</f>
        <v>110</v>
      </c>
      <c r="AN39" s="63">
        <f t="shared" ref="AN39:AN57" si="122">+IF(ISNA(VLOOKUP($E39,Source_1,7,FALSE))=TRUE,"",VLOOKUP($E39,Source_1,7,FALSE))</f>
        <v>84.93</v>
      </c>
      <c r="AO39" s="64">
        <f t="shared" ref="AO39:AO57" si="123">+IF(ISNA(VLOOKUP($E39,Source_1,8,FALSE))=TRUE,,VLOOKUP($E39,Source_1,8,FALSE))</f>
        <v>13</v>
      </c>
      <c r="AP39" s="66">
        <f t="shared" ref="AP39:AP57" si="124">+VLOOKUP(AO39,PTS,2)</f>
        <v>100</v>
      </c>
      <c r="AR39" s="63">
        <f t="shared" ref="AR39:AR57" si="125">+IF(ISNA(VLOOKUP($E39,SOURCE_2,3,FALSE))=TRUE,"",VLOOKUP($E39,SOURCE_2,3,FALSE))</f>
        <v>58.51</v>
      </c>
      <c r="AS39" s="64">
        <f t="shared" ref="AS39:AS57" si="126">+IF(ISNA(VLOOKUP($E39,SOURCE_2,4,FALSE))=TRUE,,VLOOKUP($E39,SOURCE_2,4,FALSE))</f>
        <v>12</v>
      </c>
      <c r="AT39" s="65">
        <f t="shared" ref="AT39:AT57" si="127">+VLOOKUP(AS39,PTS,2)</f>
        <v>110</v>
      </c>
      <c r="AU39" s="67">
        <f t="shared" ref="AU39:AU57" si="128">+IF(ISNA(VLOOKUP($E39,SOURCE_2,5,FALSE))=TRUE,"",VLOOKUP($E39,SOURCE_2,5,FALSE))</f>
        <v>57.35</v>
      </c>
      <c r="AV39" s="64">
        <f t="shared" ref="AV39:AV57" si="129">+IF(ISNA(VLOOKUP($E39,SOURCE_2,6,FALSE))=TRUE,,VLOOKUP($E39,SOURCE_2,6,FALSE))</f>
        <v>11</v>
      </c>
      <c r="AW39" s="65">
        <f t="shared" ref="AW39:AW57" si="130">+VLOOKUP(AV39,PTS,2)</f>
        <v>120</v>
      </c>
      <c r="AX39" s="68">
        <f t="shared" ref="AX39:AX57" si="131">+IF(ISNA(VLOOKUP($E39,SOURCE_2,7,FALSE))=TRUE,"",VLOOKUP($E39,SOURCE_2,7,FALSE))</f>
        <v>115.86</v>
      </c>
      <c r="AY39" s="64">
        <f t="shared" ref="AY39:AY57" si="132">+IF(ISNA(VLOOKUP($E39,SOURCE_2,8,FALSE))=TRUE,,VLOOKUP($E39,SOURCE_2,8,FALSE))</f>
        <v>9</v>
      </c>
      <c r="AZ39" s="66">
        <f t="shared" ref="AZ39:AZ57" si="133">+VLOOKUP(AY39,PTS,2)</f>
        <v>145</v>
      </c>
      <c r="BB39" s="63" t="str">
        <f t="shared" ref="BB39:BB57" si="134">+IF(ISNA(VLOOKUP($E39,SOURCE_9,3,FALSE))=TRUE,"",VLOOKUP($E39,SOURCE_9,3,FALSE))</f>
        <v/>
      </c>
      <c r="BC39" s="64">
        <f t="shared" ref="BC39:BC57" si="135">+IF(ISNA(VLOOKUP($E39,SOURCE_9,4,FALSE))=TRUE,,VLOOKUP($E39,SOURCE_9,4,FALSE))</f>
        <v>0</v>
      </c>
      <c r="BD39" s="65">
        <f t="shared" ref="BD39:BD57" si="136">+VLOOKUP(BC39,PTS,2)</f>
        <v>0</v>
      </c>
      <c r="BE39" s="67" t="str">
        <f t="shared" ref="BE39:BE57" si="137">+IF(ISNA(VLOOKUP($E39,SOURCE_9,5,FALSE))=TRUE,"",VLOOKUP($E39,SOURCE_9,5,FALSE))</f>
        <v/>
      </c>
      <c r="BF39" s="64">
        <f t="shared" ref="BF39:BF57" si="138">+IF(ISNA(VLOOKUP($E39,SOURCE_9,6,FALSE))=TRUE,,VLOOKUP($E39,SOURCE_9,6,FALSE))</f>
        <v>0</v>
      </c>
      <c r="BG39" s="65">
        <f t="shared" ref="BG39:BG57" si="139">+VLOOKUP(BF39,PTS,2)</f>
        <v>0</v>
      </c>
      <c r="BH39" s="68" t="str">
        <f t="shared" ref="BH39:BH57" si="140">+IF(ISNA(VLOOKUP($E39,SOURCE_9,7,FALSE))=TRUE,"",VLOOKUP($E39,SOURCE_9,7,FALSE))</f>
        <v/>
      </c>
      <c r="BI39" s="64">
        <f t="shared" ref="BI39:BI57" si="141">+IF(ISNA(VLOOKUP($E39,SOURCE_9,8,FALSE))=TRUE,,VLOOKUP($E39,SOURCE_9,8,FALSE))</f>
        <v>0</v>
      </c>
      <c r="BJ39" s="66">
        <f t="shared" ref="BJ39:BJ57" si="142">+VLOOKUP(BI39,PTS,2)</f>
        <v>0</v>
      </c>
      <c r="BK39" s="69" t="str">
        <f t="shared" ref="BK39:BK57" si="143">+IF(ISNA(VLOOKUP($E39,SOURCE_4,3,FALSE))=TRUE,"",VLOOKUP($E39,SOURCE_4,3,FALSE))</f>
        <v/>
      </c>
      <c r="BL39" s="64">
        <f t="shared" ref="BL39:BL57" si="144">+IF(ISNA(VLOOKUP($E39,SOURCE_4,4,FALSE))=TRUE,,VLOOKUP($E39,SOURCE_4,4,FALSE))</f>
        <v>0</v>
      </c>
      <c r="BM39" s="65">
        <f t="shared" ref="BM39:BM57" si="145">+VLOOKUP(BL39,PTS,2)</f>
        <v>0</v>
      </c>
      <c r="BO39" s="63" t="str">
        <f t="shared" ref="BO39:BO57" si="146">+IF(ISNA(VLOOKUP($E39,SOURCE_5,5,FALSE))=TRUE,"",VLOOKUP($E39,SOURCE_5,3,FALSE))</f>
        <v/>
      </c>
      <c r="BP39" s="64">
        <f t="shared" ref="BP39:BP57" si="147">+IF(ISNA(VLOOKUP($E39,SOURCE_5,4,FALSE))=TRUE,,VLOOKUP($E39,SOURCE_5,4,FALSE))</f>
        <v>0</v>
      </c>
      <c r="BQ39" s="65">
        <f t="shared" ref="BQ39:BQ57" si="148">+VLOOKUP(BP39,PTS,2)</f>
        <v>0</v>
      </c>
      <c r="BS39" s="69" t="str">
        <f t="shared" ref="BS39:BS57" si="149">+IF(ISNA(VLOOKUP($E39,SOURCE_4,3,FALSE))=TRUE,"",VLOOKUP($E39,SOURCE_4,3,FALSE))</f>
        <v/>
      </c>
      <c r="BT39" s="64">
        <f t="shared" ref="BT39:BT57" si="150">+IF(ISNA(VLOOKUP($E39,SOURCE_4,4,FALSE))=TRUE,,VLOOKUP($E39,SOURCE_4,4,FALSE))</f>
        <v>0</v>
      </c>
      <c r="BU39" s="65">
        <f t="shared" ref="BU39:BU57" si="151">+VLOOKUP(BT39,PTS,2)</f>
        <v>0</v>
      </c>
      <c r="BV39" s="63" t="str">
        <f t="shared" ref="BV39:BV57" si="152">+IF(ISNA(VLOOKUP($E39,SOURCE_4,5,FALSE))=TRUE,"",VLOOKUP($E39,SOURCE_4,5,FALSE))</f>
        <v/>
      </c>
      <c r="BW39" s="64">
        <f t="shared" ref="BW39:BW57" si="153">+IF(ISNA(VLOOKUP($E39,SOURCE_4,4,FALSE))=TRUE,,VLOOKUP($E39,SOURCE_4,6,FALSE))</f>
        <v>0</v>
      </c>
      <c r="BX39" s="65">
        <f t="shared" ref="BX39:BX57" si="154">+VLOOKUP(BW39,PTS,2)</f>
        <v>0</v>
      </c>
      <c r="BY39" s="63" t="str">
        <f t="shared" ref="BY39:BY57" si="155">+IF(ISNA(VLOOKUP($E39,SOURCE_4,5,FALSE))=TRUE,"",VLOOKUP($E39,SOURCE_4,7,FALSE))</f>
        <v/>
      </c>
      <c r="BZ39" s="64">
        <f t="shared" ref="BZ39:BZ57" si="156">+IF(ISNA(VLOOKUP($E39,SOURCE_4,4,FALSE))=TRUE,,VLOOKUP($E39,SOURCE_4,8,FALSE))</f>
        <v>0</v>
      </c>
      <c r="CA39" s="65">
        <f t="shared" ref="CA39:CA57" si="157">+VLOOKUP(BZ39,PTS,2)</f>
        <v>0</v>
      </c>
      <c r="CC39" s="63" t="str">
        <f t="shared" ref="CC39:CC57" si="158">+IF(ISNA(VLOOKUP($E39,SOURCE_5,5,FALSE))=TRUE,"",VLOOKUP($E39,SOURCE_5,3,FALSE))</f>
        <v/>
      </c>
      <c r="CD39" s="64">
        <f t="shared" ref="CD39:CD57" si="159">+IF(ISNA(VLOOKUP($E39,SOURCE_5,4,FALSE))=TRUE,,VLOOKUP($E39,SOURCE_5,4,FALSE))</f>
        <v>0</v>
      </c>
      <c r="CE39" s="65">
        <f t="shared" ref="CE39:CE57" si="160">+VLOOKUP(CD39,PTS,2)</f>
        <v>0</v>
      </c>
      <c r="CF39" s="63" t="str">
        <f t="shared" ref="CF39:CF57" si="161">+IF(ISNA(VLOOKUP($E39,SOURCE_5,5,FALSE))=TRUE,"",VLOOKUP($E39,SOURCE_5,5,FALSE))</f>
        <v/>
      </c>
      <c r="CG39" s="64">
        <f t="shared" ref="CG39:CG57" si="162">+IF(ISNA(VLOOKUP($E39,SOURCE_5,4,FALSE))=TRUE,,VLOOKUP($E39,SOURCE_5,6,FALSE))</f>
        <v>0</v>
      </c>
      <c r="CH39" s="65">
        <f t="shared" ref="CH39:CH57" si="163">+VLOOKUP(CG39,PTS,2)</f>
        <v>0</v>
      </c>
      <c r="CI39" s="63" t="str">
        <f t="shared" ref="CI39:CI57" si="164">+IF(ISNA(VLOOKUP($E39,SOURCE_5,5,FALSE))=TRUE,"",VLOOKUP($E39,SOURCE_5,7,FALSE))</f>
        <v/>
      </c>
      <c r="CJ39" s="64">
        <f t="shared" ref="CJ39:CJ57" si="165">+IF(ISNA(VLOOKUP($E39,SOURCE_5,4,FALSE))=TRUE,,VLOOKUP($E39,SOURCE_5,8,FALSE))</f>
        <v>0</v>
      </c>
      <c r="CK39" s="65">
        <f t="shared" ref="CK39:CK57" si="166">+VLOOKUP(CJ39,PTS,2)</f>
        <v>0</v>
      </c>
      <c r="CL39" s="70"/>
      <c r="CM39" s="63" t="str">
        <f t="shared" ref="CM39:CM57" si="167">+IF(ISNA(VLOOKUP($E39,SOURCE_6,3,FALSE))=TRUE,"",VLOOKUP($E39,SOURCE_6,3,FALSE))</f>
        <v/>
      </c>
      <c r="CN39" s="64">
        <f t="shared" ref="CN39:CN57" si="168">+IF(ISNA(VLOOKUP($E39,SOURCE_6,4,FALSE))=TRUE,,VLOOKUP($E39,SOURCE_6,4,FALSE))</f>
        <v>0</v>
      </c>
      <c r="CO39" s="65">
        <f t="shared" ref="CO39:CO57" si="169">+VLOOKUP(CN39,PTS,2)</f>
        <v>0</v>
      </c>
      <c r="CP39" s="67" t="str">
        <f t="shared" ref="CP39:CP57" si="170">+IF(ISNA(VLOOKUP($E39,SOURCE_6,5,FALSE))=TRUE,"",VLOOKUP($E39,SOURCE_6,5,FALSE))</f>
        <v/>
      </c>
      <c r="CQ39" s="64">
        <f t="shared" ref="CQ39:CQ57" si="171">+IF(ISNA(VLOOKUP($E39,SOURCE_6,6,FALSE))=TRUE,,VLOOKUP($E39,SOURCE_6,6,FALSE))</f>
        <v>0</v>
      </c>
      <c r="CR39" s="65">
        <f t="shared" ref="CR39:CR57" si="172">+VLOOKUP(CQ39,PTS,2)</f>
        <v>0</v>
      </c>
      <c r="CS39" s="68" t="str">
        <f t="shared" ref="CS39:CS57" si="173">+IF(ISNA(VLOOKUP($E39,SOURCE_6,7,FALSE))=TRUE,"",VLOOKUP($E39,SOURCE_6,7,FALSE))</f>
        <v/>
      </c>
      <c r="CT39" s="64">
        <f t="shared" ref="CT39:CT57" si="174">+IF(ISNA(VLOOKUP($E39,SOURCE_6,8,FALSE))=TRUE,,VLOOKUP($E39,SOURCE_6,8,FALSE))</f>
        <v>0</v>
      </c>
      <c r="CU39" s="66">
        <f t="shared" ref="CU39:CU57" si="175">+VLOOKUP(CT39,PTS,2)</f>
        <v>0</v>
      </c>
      <c r="CX39" s="63" t="str">
        <f t="shared" ref="CX39:CX57" si="176">+IF(ISNA(VLOOKUP($E39,SOURCE_3,3,FALSE))=TRUE,"",VLOOKUP($E39,SOURCE_3,3,FALSE))</f>
        <v/>
      </c>
      <c r="CY39" s="64">
        <f t="shared" ref="CY39:CY57" si="177">+IF(ISNA(VLOOKUP($E39,SOURCE_3,4,FALSE))=TRUE,,VLOOKUP($E39,SOURCE_3,4,FALSE))</f>
        <v>0</v>
      </c>
      <c r="CZ39" s="65">
        <f t="shared" ref="CZ39:CZ57" si="178">+VLOOKUP(CY39,PTS,2)</f>
        <v>0</v>
      </c>
      <c r="DA39" s="67" t="str">
        <f t="shared" ref="DA39:DA57" si="179">+IF(ISNA(VLOOKUP($E39,SOURCE_3,5,FALSE))=TRUE,"",VLOOKUP($E39,SOURCE_3,5,FALSE))</f>
        <v/>
      </c>
      <c r="DB39" s="64">
        <f t="shared" ref="DB39:DB57" si="180">+IF(ISNA(VLOOKUP($E39,SOURCE_3,6,FALSE))=TRUE,,VLOOKUP($E39,SOURCE_3,6,FALSE))</f>
        <v>0</v>
      </c>
      <c r="DC39" s="65">
        <f t="shared" ref="DC39:DC57" si="181">+VLOOKUP(DB39,PTS,2)</f>
        <v>0</v>
      </c>
      <c r="DD39" s="68" t="str">
        <f t="shared" ref="DD39:DD57" si="182">+IF(ISNA(VLOOKUP($E39,SOURCE_3,7,FALSE))=TRUE,"",VLOOKUP($E39,SOURCE_3,7,FALSE))</f>
        <v/>
      </c>
      <c r="DE39" s="64">
        <f t="shared" ref="DE39:DE57" si="183">+IF(ISNA(VLOOKUP($E39,SOURCE_3,8,FALSE))=TRUE,,VLOOKUP($E39,SOURCE_3,8,FALSE))</f>
        <v>0</v>
      </c>
      <c r="DF39" s="66">
        <f t="shared" ref="DF39:DF57" si="184">+VLOOKUP(DE39,PTS,2)</f>
        <v>0</v>
      </c>
      <c r="DH39" s="63" t="str">
        <f t="shared" ref="DH39:DH57" si="185">+IF(ISNA(VLOOKUP($E39,SOURCE_8,3,FALSE))=TRUE,"",VLOOKUP($E39,SOURCE_8,3,FALSE))</f>
        <v/>
      </c>
      <c r="DI39" s="64">
        <f t="shared" ref="DI39:DI57" si="186">+IF(ISNA(VLOOKUP($E39,SOURCE_8,4,FALSE))=TRUE,,VLOOKUP($E39,SOURCE_8,4,FALSE))</f>
        <v>0</v>
      </c>
      <c r="DJ39" s="65">
        <f t="shared" ref="DJ39:DJ57" si="187">+VLOOKUP(DI39,PTS,2)</f>
        <v>0</v>
      </c>
      <c r="DK39" s="75" t="str">
        <f t="shared" ref="DK39:DK57" si="188">+IF(ISNA(VLOOKUP($E39,SOURCE_8,5,FALSE))=TRUE,"",VLOOKUP($E39,SOURCE_8,5,FALSE))</f>
        <v/>
      </c>
      <c r="DL39" s="64">
        <f t="shared" ref="DL39:DL57" si="189">+IF(ISNA(VLOOKUP($E39,SOURCE_8,6,FALSE))=TRUE,,VLOOKUP($E39,SOURCE_8,6,FALSE))</f>
        <v>0</v>
      </c>
      <c r="DM39" s="65">
        <f t="shared" ref="DM39:DM57" si="190">+VLOOKUP(DL39,PTS,2)</f>
        <v>0</v>
      </c>
      <c r="DN39" s="68" t="str">
        <f t="shared" ref="DN39:DN57" si="191">+IF(ISNA(VLOOKUP($E39,SOURCE_8,7,FALSE))=TRUE,"",VLOOKUP($E39,SOURCE_8,7,FALSE))</f>
        <v/>
      </c>
      <c r="DO39" s="64">
        <f t="shared" ref="DO39:DO57" si="192">+IF(ISNA(VLOOKUP($E39,SOURCE_8,8,FALSE))=TRUE,,VLOOKUP($E39,SOURCE_8,8,FALSE))</f>
        <v>0</v>
      </c>
      <c r="DP39" s="66">
        <f t="shared" ref="DP39:DP57" si="193">+VLOOKUP(DO39,PTS,2)</f>
        <v>0</v>
      </c>
      <c r="DQ39" s="57"/>
      <c r="DR39" s="63" t="str">
        <f t="shared" ref="DR39:DR57" si="194">+IF(ISNA(VLOOKUP($E39,SOURCE_7,3,FALSE))=TRUE,"",VLOOKUP($E39,SOURCE_7,3,FALSE))</f>
        <v/>
      </c>
      <c r="DS39" s="64">
        <f t="shared" ref="DS39:DS57" si="195">+IF(ISNA(VLOOKUP($E39,SOURCE_7,4,FALSE))=TRUE,,VLOOKUP($E39,SOURCE_7,4,FALSE))</f>
        <v>0</v>
      </c>
      <c r="DT39" s="65">
        <f t="shared" ref="DT39:DT57" si="196">+VLOOKUP(DS39,PTS,2)</f>
        <v>0</v>
      </c>
      <c r="DU39" s="75" t="str">
        <f t="shared" ref="DU39:DU57" si="197">+IF(ISNA(VLOOKUP($E39,SOURCE_7,5,FALSE))=TRUE,"",VLOOKUP($E39,SOURCE_7,5,FALSE))</f>
        <v/>
      </c>
      <c r="DV39" s="64">
        <f t="shared" ref="DV39:DV57" si="198">+IF(ISNA(VLOOKUP($E39,SOURCE_7,6,FALSE))=TRUE,,VLOOKUP($E39,SOURCE_7,6,FALSE))</f>
        <v>0</v>
      </c>
      <c r="DW39" s="65">
        <f t="shared" ref="DW39:DW57" si="199">+VLOOKUP(DV39,PTS,2)</f>
        <v>0</v>
      </c>
      <c r="DX39" s="68" t="str">
        <f t="shared" ref="DX39:DX57" si="200">+IF(ISNA(VLOOKUP($E39,SOURCE_7,7,FALSE))=TRUE,"",VLOOKUP($E39,SOURCE_7,7,FALSE))</f>
        <v/>
      </c>
      <c r="DY39" s="64">
        <f t="shared" ref="DY39:DY57" si="201">+IF(ISNA(VLOOKUP($E39,SOURCE_7,8,FALSE))=TRUE,,VLOOKUP($E39,SOURCE_7,8,FALSE))</f>
        <v>0</v>
      </c>
      <c r="DZ39" s="66">
        <f t="shared" ref="DZ39:DZ57" si="202">+VLOOKUP(DY39,PTS,2)</f>
        <v>0</v>
      </c>
    </row>
    <row r="40" spans="1:130" x14ac:dyDescent="0.15">
      <c r="A40" s="59" t="e">
        <f>IF(#REF!=0,"",RANK(#REF!,#REF!,0))</f>
        <v>#REF!</v>
      </c>
      <c r="B40" s="59">
        <f t="shared" si="0"/>
        <v>34</v>
      </c>
      <c r="C40" s="59" t="str">
        <f t="shared" si="1"/>
        <v/>
      </c>
      <c r="D40" s="59">
        <f t="shared" si="2"/>
        <v>9</v>
      </c>
      <c r="E40" t="s">
        <v>109</v>
      </c>
      <c r="F40" t="s">
        <v>74</v>
      </c>
      <c r="G40">
        <v>79503</v>
      </c>
      <c r="H40" s="60">
        <f t="shared" si="3"/>
        <v>202</v>
      </c>
      <c r="I40" s="60">
        <f t="shared" si="4"/>
        <v>0</v>
      </c>
      <c r="J40" s="60">
        <f t="shared" si="5"/>
        <v>480</v>
      </c>
      <c r="K40" s="61">
        <f t="shared" si="6"/>
        <v>0</v>
      </c>
      <c r="L40" s="61">
        <f t="shared" si="7"/>
        <v>0</v>
      </c>
      <c r="M40" s="61">
        <f t="shared" si="8"/>
        <v>60</v>
      </c>
      <c r="N40" s="61">
        <f t="shared" si="9"/>
        <v>0</v>
      </c>
      <c r="O40" s="61">
        <f t="shared" si="10"/>
        <v>38</v>
      </c>
      <c r="P40" s="61">
        <f t="shared" si="11"/>
        <v>0</v>
      </c>
      <c r="Q40" s="61">
        <f t="shared" si="12"/>
        <v>60</v>
      </c>
      <c r="R40" s="61">
        <f t="shared" si="13"/>
        <v>0</v>
      </c>
      <c r="S40" s="61">
        <f t="shared" si="14"/>
        <v>44</v>
      </c>
      <c r="T40" s="61">
        <f t="shared" si="15"/>
        <v>0</v>
      </c>
      <c r="U40" s="61">
        <f t="shared" si="16"/>
        <v>0</v>
      </c>
      <c r="V40" s="61">
        <f t="shared" si="17"/>
        <v>36</v>
      </c>
      <c r="W40" s="61">
        <f t="shared" si="18"/>
        <v>0</v>
      </c>
      <c r="X40" s="61">
        <f t="shared" si="19"/>
        <v>60</v>
      </c>
      <c r="Y40" s="61">
        <f t="shared" si="20"/>
        <v>51</v>
      </c>
      <c r="Z40" s="61">
        <f t="shared" si="21"/>
        <v>0</v>
      </c>
      <c r="AA40" s="61">
        <f t="shared" si="22"/>
        <v>70</v>
      </c>
      <c r="AB40" s="61">
        <f t="shared" si="23"/>
        <v>34</v>
      </c>
      <c r="AC40" s="61">
        <f t="shared" si="24"/>
        <v>32</v>
      </c>
      <c r="AD40" s="61">
        <f t="shared" si="25"/>
        <v>0</v>
      </c>
      <c r="AE40" s="61">
        <f t="shared" si="26"/>
        <v>0</v>
      </c>
      <c r="AF40" s="62">
        <f t="shared" si="27"/>
        <v>55</v>
      </c>
      <c r="AG40" s="62">
        <f t="shared" si="28"/>
        <v>0</v>
      </c>
      <c r="AH40" s="63" t="str">
        <f t="shared" si="116"/>
        <v/>
      </c>
      <c r="AI40" s="64">
        <f t="shared" si="117"/>
        <v>0</v>
      </c>
      <c r="AJ40" s="65">
        <f t="shared" si="118"/>
        <v>0</v>
      </c>
      <c r="AK40" s="63" t="str">
        <f t="shared" si="119"/>
        <v/>
      </c>
      <c r="AL40" s="64">
        <f t="shared" si="120"/>
        <v>0</v>
      </c>
      <c r="AM40" s="65">
        <f t="shared" si="121"/>
        <v>0</v>
      </c>
      <c r="AN40" s="63" t="str">
        <f t="shared" si="122"/>
        <v/>
      </c>
      <c r="AO40" s="64">
        <f t="shared" si="123"/>
        <v>0</v>
      </c>
      <c r="AP40" s="66">
        <f t="shared" si="124"/>
        <v>0</v>
      </c>
      <c r="AR40" s="69" t="str">
        <f t="shared" si="125"/>
        <v>DNF</v>
      </c>
      <c r="AS40" s="64">
        <f t="shared" si="126"/>
        <v>0</v>
      </c>
      <c r="AT40" s="65">
        <f t="shared" si="127"/>
        <v>0</v>
      </c>
      <c r="AU40" s="73">
        <f t="shared" si="128"/>
        <v>61.42</v>
      </c>
      <c r="AV40" s="64">
        <f t="shared" si="129"/>
        <v>17</v>
      </c>
      <c r="AW40" s="65">
        <f t="shared" si="130"/>
        <v>70</v>
      </c>
      <c r="AX40" s="68">
        <f t="shared" si="131"/>
        <v>0</v>
      </c>
      <c r="AY40" s="64">
        <f t="shared" si="132"/>
        <v>0</v>
      </c>
      <c r="AZ40" s="66">
        <f t="shared" si="133"/>
        <v>0</v>
      </c>
      <c r="BB40" s="69" t="str">
        <f t="shared" si="134"/>
        <v/>
      </c>
      <c r="BC40" s="64">
        <f t="shared" si="135"/>
        <v>0</v>
      </c>
      <c r="BD40" s="65">
        <f t="shared" si="136"/>
        <v>0</v>
      </c>
      <c r="BE40" s="73" t="str">
        <f t="shared" si="137"/>
        <v/>
      </c>
      <c r="BF40" s="64">
        <f t="shared" si="138"/>
        <v>0</v>
      </c>
      <c r="BG40" s="65">
        <f t="shared" si="139"/>
        <v>0</v>
      </c>
      <c r="BH40" s="68" t="str">
        <f t="shared" si="140"/>
        <v/>
      </c>
      <c r="BI40" s="64">
        <f t="shared" si="141"/>
        <v>0</v>
      </c>
      <c r="BJ40" s="66">
        <f t="shared" si="142"/>
        <v>0</v>
      </c>
      <c r="BK40" s="69">
        <f t="shared" si="143"/>
        <v>57.58</v>
      </c>
      <c r="BL40" s="64">
        <f t="shared" si="144"/>
        <v>23</v>
      </c>
      <c r="BM40" s="65">
        <f t="shared" si="145"/>
        <v>44</v>
      </c>
      <c r="BO40" s="63" t="str">
        <f t="shared" si="146"/>
        <v/>
      </c>
      <c r="BP40" s="64">
        <f t="shared" si="147"/>
        <v>0</v>
      </c>
      <c r="BQ40" s="65">
        <f t="shared" si="148"/>
        <v>0</v>
      </c>
      <c r="BS40" s="69">
        <f t="shared" si="149"/>
        <v>57.58</v>
      </c>
      <c r="BT40" s="64">
        <f t="shared" si="150"/>
        <v>23</v>
      </c>
      <c r="BU40" s="65">
        <f t="shared" si="151"/>
        <v>44</v>
      </c>
      <c r="BV40" s="63">
        <f t="shared" si="152"/>
        <v>40.909999999999997</v>
      </c>
      <c r="BW40" s="64">
        <f t="shared" si="153"/>
        <v>20</v>
      </c>
      <c r="BX40" s="65">
        <f t="shared" si="154"/>
        <v>55</v>
      </c>
      <c r="BY40" s="63">
        <f t="shared" si="155"/>
        <v>98.49</v>
      </c>
      <c r="BZ40" s="64">
        <f t="shared" si="156"/>
        <v>19</v>
      </c>
      <c r="CA40" s="65">
        <f t="shared" si="157"/>
        <v>60</v>
      </c>
      <c r="CC40" s="63" t="str">
        <f t="shared" si="158"/>
        <v/>
      </c>
      <c r="CD40" s="64">
        <f t="shared" si="159"/>
        <v>0</v>
      </c>
      <c r="CE40" s="65">
        <f t="shared" si="160"/>
        <v>0</v>
      </c>
      <c r="CF40" s="63" t="str">
        <f t="shared" si="161"/>
        <v/>
      </c>
      <c r="CG40" s="64">
        <f t="shared" si="162"/>
        <v>0</v>
      </c>
      <c r="CH40" s="65">
        <f t="shared" si="163"/>
        <v>0</v>
      </c>
      <c r="CI40" s="63" t="str">
        <f t="shared" si="164"/>
        <v/>
      </c>
      <c r="CJ40" s="64">
        <f t="shared" si="165"/>
        <v>0</v>
      </c>
      <c r="CK40" s="65">
        <f t="shared" si="166"/>
        <v>0</v>
      </c>
      <c r="CL40" s="70"/>
      <c r="CM40" s="63">
        <f t="shared" si="167"/>
        <v>50.48</v>
      </c>
      <c r="CN40" s="64">
        <f t="shared" si="168"/>
        <v>27</v>
      </c>
      <c r="CO40" s="65">
        <f t="shared" si="169"/>
        <v>34</v>
      </c>
      <c r="CP40" s="67">
        <f t="shared" si="170"/>
        <v>53.15</v>
      </c>
      <c r="CQ40" s="64">
        <f t="shared" si="171"/>
        <v>28</v>
      </c>
      <c r="CR40" s="65">
        <f t="shared" si="172"/>
        <v>32</v>
      </c>
      <c r="CS40" s="68">
        <f t="shared" si="173"/>
        <v>103.63</v>
      </c>
      <c r="CT40" s="64">
        <f t="shared" si="174"/>
        <v>25</v>
      </c>
      <c r="CU40" s="66">
        <f t="shared" si="175"/>
        <v>38</v>
      </c>
      <c r="CX40" s="63">
        <f t="shared" si="176"/>
        <v>45.86</v>
      </c>
      <c r="CY40" s="64">
        <f t="shared" si="177"/>
        <v>26</v>
      </c>
      <c r="CZ40" s="65">
        <f t="shared" si="178"/>
        <v>36</v>
      </c>
      <c r="DA40" s="67" t="str">
        <f t="shared" si="179"/>
        <v>DNF</v>
      </c>
      <c r="DB40" s="64">
        <f t="shared" si="180"/>
        <v>0</v>
      </c>
      <c r="DC40" s="65">
        <f t="shared" si="181"/>
        <v>0</v>
      </c>
      <c r="DD40" s="68">
        <f t="shared" si="182"/>
        <v>0</v>
      </c>
      <c r="DE40" s="64">
        <f t="shared" si="183"/>
        <v>0</v>
      </c>
      <c r="DF40" s="66">
        <f t="shared" si="184"/>
        <v>0</v>
      </c>
      <c r="DH40" s="63" t="str">
        <f t="shared" si="185"/>
        <v/>
      </c>
      <c r="DI40" s="64">
        <f t="shared" si="186"/>
        <v>0</v>
      </c>
      <c r="DJ40" s="65">
        <f t="shared" si="187"/>
        <v>0</v>
      </c>
      <c r="DK40" s="67" t="str">
        <f t="shared" si="188"/>
        <v/>
      </c>
      <c r="DL40" s="64">
        <f t="shared" si="189"/>
        <v>0</v>
      </c>
      <c r="DM40" s="65">
        <f t="shared" si="190"/>
        <v>0</v>
      </c>
      <c r="DN40" s="68" t="str">
        <f t="shared" si="191"/>
        <v/>
      </c>
      <c r="DO40" s="64">
        <f t="shared" si="192"/>
        <v>0</v>
      </c>
      <c r="DP40" s="66">
        <f t="shared" si="193"/>
        <v>0</v>
      </c>
      <c r="DQ40" s="57"/>
      <c r="DR40" s="63">
        <f t="shared" si="194"/>
        <v>58.67</v>
      </c>
      <c r="DS40" s="64">
        <f t="shared" si="195"/>
        <v>19</v>
      </c>
      <c r="DT40" s="65">
        <f t="shared" si="196"/>
        <v>60</v>
      </c>
      <c r="DU40" s="67">
        <f t="shared" si="197"/>
        <v>56.93</v>
      </c>
      <c r="DV40" s="64">
        <f t="shared" si="198"/>
        <v>21</v>
      </c>
      <c r="DW40" s="65">
        <f t="shared" si="199"/>
        <v>51</v>
      </c>
      <c r="DX40" s="68">
        <f t="shared" si="200"/>
        <v>115.6</v>
      </c>
      <c r="DY40" s="64">
        <f t="shared" si="201"/>
        <v>19</v>
      </c>
      <c r="DZ40" s="66">
        <f t="shared" si="202"/>
        <v>60</v>
      </c>
    </row>
    <row r="41" spans="1:130" x14ac:dyDescent="0.15">
      <c r="A41" s="59" t="e">
        <f>IF(#REF!=0,"",RANK(#REF!,#REF!,0))</f>
        <v>#REF!</v>
      </c>
      <c r="B41" s="59">
        <f t="shared" si="0"/>
        <v>35</v>
      </c>
      <c r="C41" s="59" t="str">
        <f t="shared" si="1"/>
        <v/>
      </c>
      <c r="D41" s="59">
        <f t="shared" si="2"/>
        <v>11</v>
      </c>
      <c r="E41" t="s">
        <v>110</v>
      </c>
      <c r="F41" t="s">
        <v>74</v>
      </c>
      <c r="G41">
        <v>85535</v>
      </c>
      <c r="H41" s="60">
        <f t="shared" si="3"/>
        <v>130</v>
      </c>
      <c r="I41" s="60">
        <f t="shared" si="4"/>
        <v>0</v>
      </c>
      <c r="J41" s="60">
        <f t="shared" si="5"/>
        <v>415</v>
      </c>
      <c r="K41" s="61">
        <f t="shared" si="6"/>
        <v>0</v>
      </c>
      <c r="L41" s="61">
        <f t="shared" si="7"/>
        <v>0</v>
      </c>
      <c r="M41" s="61">
        <f t="shared" si="8"/>
        <v>0</v>
      </c>
      <c r="N41" s="61">
        <f t="shared" si="9"/>
        <v>130</v>
      </c>
      <c r="O41" s="61">
        <f t="shared" si="10"/>
        <v>0</v>
      </c>
      <c r="P41" s="61">
        <f t="shared" si="11"/>
        <v>0</v>
      </c>
      <c r="Q41" s="61">
        <f t="shared" si="12"/>
        <v>0</v>
      </c>
      <c r="R41" s="61">
        <f t="shared" si="13"/>
        <v>0</v>
      </c>
      <c r="S41" s="61">
        <f t="shared" si="14"/>
        <v>0</v>
      </c>
      <c r="T41" s="61">
        <f t="shared" si="15"/>
        <v>0</v>
      </c>
      <c r="U41" s="61">
        <f t="shared" si="16"/>
        <v>65</v>
      </c>
      <c r="V41" s="61">
        <f t="shared" si="17"/>
        <v>0</v>
      </c>
      <c r="W41" s="61">
        <f t="shared" si="18"/>
        <v>0</v>
      </c>
      <c r="X41" s="61">
        <f t="shared" si="19"/>
        <v>0</v>
      </c>
      <c r="Y41" s="61">
        <f t="shared" si="20"/>
        <v>0</v>
      </c>
      <c r="Z41" s="61">
        <f t="shared" si="21"/>
        <v>90</v>
      </c>
      <c r="AA41" s="61">
        <f t="shared" si="22"/>
        <v>130</v>
      </c>
      <c r="AB41" s="61">
        <f t="shared" si="23"/>
        <v>0</v>
      </c>
      <c r="AC41" s="61">
        <f t="shared" si="24"/>
        <v>0</v>
      </c>
      <c r="AD41" s="61">
        <f t="shared" si="25"/>
        <v>0</v>
      </c>
      <c r="AE41" s="61">
        <f t="shared" si="26"/>
        <v>0</v>
      </c>
      <c r="AF41" s="62">
        <f t="shared" si="27"/>
        <v>0</v>
      </c>
      <c r="AG41" s="62">
        <f t="shared" si="28"/>
        <v>0</v>
      </c>
      <c r="AH41" s="63" t="str">
        <f t="shared" si="116"/>
        <v>DNF</v>
      </c>
      <c r="AI41" s="64">
        <f t="shared" si="117"/>
        <v>0</v>
      </c>
      <c r="AJ41" s="65">
        <f t="shared" si="118"/>
        <v>0</v>
      </c>
      <c r="AK41" s="63">
        <f t="shared" si="119"/>
        <v>44.53</v>
      </c>
      <c r="AL41" s="64">
        <f t="shared" si="120"/>
        <v>18</v>
      </c>
      <c r="AM41" s="65">
        <f t="shared" si="121"/>
        <v>65</v>
      </c>
      <c r="AN41" s="63">
        <f t="shared" si="122"/>
        <v>0</v>
      </c>
      <c r="AO41" s="64">
        <f t="shared" si="123"/>
        <v>0</v>
      </c>
      <c r="AP41" s="66">
        <f t="shared" si="124"/>
        <v>0</v>
      </c>
      <c r="AR41" s="69">
        <f t="shared" si="125"/>
        <v>59.92</v>
      </c>
      <c r="AS41" s="64">
        <f t="shared" si="126"/>
        <v>14</v>
      </c>
      <c r="AT41" s="65">
        <f t="shared" si="127"/>
        <v>90</v>
      </c>
      <c r="AU41" s="73">
        <f t="shared" si="128"/>
        <v>57.33</v>
      </c>
      <c r="AV41" s="64">
        <f t="shared" si="129"/>
        <v>10</v>
      </c>
      <c r="AW41" s="65">
        <f t="shared" si="130"/>
        <v>130</v>
      </c>
      <c r="AX41" s="68">
        <f t="shared" si="131"/>
        <v>117.25</v>
      </c>
      <c r="AY41" s="64">
        <f t="shared" si="132"/>
        <v>10</v>
      </c>
      <c r="AZ41" s="66">
        <f t="shared" si="133"/>
        <v>130</v>
      </c>
      <c r="BB41" s="69" t="str">
        <f t="shared" si="134"/>
        <v/>
      </c>
      <c r="BC41" s="64">
        <f t="shared" si="135"/>
        <v>0</v>
      </c>
      <c r="BD41" s="65">
        <f t="shared" si="136"/>
        <v>0</v>
      </c>
      <c r="BE41" s="73" t="str">
        <f t="shared" si="137"/>
        <v/>
      </c>
      <c r="BF41" s="64">
        <f t="shared" si="138"/>
        <v>0</v>
      </c>
      <c r="BG41" s="65">
        <f t="shared" si="139"/>
        <v>0</v>
      </c>
      <c r="BH41" s="68" t="str">
        <f t="shared" si="140"/>
        <v/>
      </c>
      <c r="BI41" s="64">
        <f t="shared" si="141"/>
        <v>0</v>
      </c>
      <c r="BJ41" s="66">
        <f t="shared" si="142"/>
        <v>0</v>
      </c>
      <c r="BK41" s="69" t="str">
        <f t="shared" si="143"/>
        <v/>
      </c>
      <c r="BL41" s="64">
        <f t="shared" si="144"/>
        <v>0</v>
      </c>
      <c r="BM41" s="65">
        <f t="shared" si="145"/>
        <v>0</v>
      </c>
      <c r="BO41" s="63" t="str">
        <f t="shared" si="146"/>
        <v/>
      </c>
      <c r="BP41" s="64">
        <f t="shared" si="147"/>
        <v>0</v>
      </c>
      <c r="BQ41" s="65">
        <f t="shared" si="148"/>
        <v>0</v>
      </c>
      <c r="BS41" s="69" t="str">
        <f t="shared" si="149"/>
        <v/>
      </c>
      <c r="BT41" s="64">
        <f t="shared" si="150"/>
        <v>0</v>
      </c>
      <c r="BU41" s="65">
        <f t="shared" si="151"/>
        <v>0</v>
      </c>
      <c r="BV41" s="63" t="str">
        <f t="shared" si="152"/>
        <v/>
      </c>
      <c r="BW41" s="64">
        <f t="shared" si="153"/>
        <v>0</v>
      </c>
      <c r="BX41" s="65">
        <f t="shared" si="154"/>
        <v>0</v>
      </c>
      <c r="BY41" s="63" t="str">
        <f t="shared" si="155"/>
        <v/>
      </c>
      <c r="BZ41" s="64">
        <f t="shared" si="156"/>
        <v>0</v>
      </c>
      <c r="CA41" s="65">
        <f t="shared" si="157"/>
        <v>0</v>
      </c>
      <c r="CC41" s="63" t="str">
        <f t="shared" si="158"/>
        <v/>
      </c>
      <c r="CD41" s="64">
        <f t="shared" si="159"/>
        <v>0</v>
      </c>
      <c r="CE41" s="65">
        <f t="shared" si="160"/>
        <v>0</v>
      </c>
      <c r="CF41" s="63" t="str">
        <f t="shared" si="161"/>
        <v/>
      </c>
      <c r="CG41" s="64">
        <f t="shared" si="162"/>
        <v>0</v>
      </c>
      <c r="CH41" s="65">
        <f t="shared" si="163"/>
        <v>0</v>
      </c>
      <c r="CI41" s="63" t="str">
        <f t="shared" si="164"/>
        <v/>
      </c>
      <c r="CJ41" s="64">
        <f t="shared" si="165"/>
        <v>0</v>
      </c>
      <c r="CK41" s="65">
        <f t="shared" si="166"/>
        <v>0</v>
      </c>
      <c r="CL41" s="70"/>
      <c r="CM41" s="63" t="str">
        <f t="shared" si="167"/>
        <v/>
      </c>
      <c r="CN41" s="64">
        <f t="shared" si="168"/>
        <v>0</v>
      </c>
      <c r="CO41" s="65">
        <f t="shared" si="169"/>
        <v>0</v>
      </c>
      <c r="CP41" s="67" t="str">
        <f t="shared" si="170"/>
        <v/>
      </c>
      <c r="CQ41" s="64">
        <f t="shared" si="171"/>
        <v>0</v>
      </c>
      <c r="CR41" s="65">
        <f t="shared" si="172"/>
        <v>0</v>
      </c>
      <c r="CS41" s="68" t="str">
        <f t="shared" si="173"/>
        <v/>
      </c>
      <c r="CT41" s="64">
        <f t="shared" si="174"/>
        <v>0</v>
      </c>
      <c r="CU41" s="66">
        <f t="shared" si="175"/>
        <v>0</v>
      </c>
      <c r="CX41" s="63" t="str">
        <f t="shared" si="176"/>
        <v/>
      </c>
      <c r="CY41" s="64">
        <f t="shared" si="177"/>
        <v>0</v>
      </c>
      <c r="CZ41" s="65">
        <f t="shared" si="178"/>
        <v>0</v>
      </c>
      <c r="DA41" s="67" t="str">
        <f t="shared" si="179"/>
        <v/>
      </c>
      <c r="DB41" s="64">
        <f t="shared" si="180"/>
        <v>0</v>
      </c>
      <c r="DC41" s="65">
        <f t="shared" si="181"/>
        <v>0</v>
      </c>
      <c r="DD41" s="68" t="str">
        <f t="shared" si="182"/>
        <v/>
      </c>
      <c r="DE41" s="64">
        <f t="shared" si="183"/>
        <v>0</v>
      </c>
      <c r="DF41" s="66">
        <f t="shared" si="184"/>
        <v>0</v>
      </c>
      <c r="DH41" s="63" t="str">
        <f t="shared" si="185"/>
        <v/>
      </c>
      <c r="DI41" s="64">
        <f t="shared" si="186"/>
        <v>0</v>
      </c>
      <c r="DJ41" s="65">
        <f t="shared" si="187"/>
        <v>0</v>
      </c>
      <c r="DK41" s="67" t="str">
        <f t="shared" si="188"/>
        <v/>
      </c>
      <c r="DL41" s="64">
        <f t="shared" si="189"/>
        <v>0</v>
      </c>
      <c r="DM41" s="65">
        <f t="shared" si="190"/>
        <v>0</v>
      </c>
      <c r="DN41" s="68" t="str">
        <f t="shared" si="191"/>
        <v/>
      </c>
      <c r="DO41" s="64">
        <f t="shared" si="192"/>
        <v>0</v>
      </c>
      <c r="DP41" s="66">
        <f t="shared" si="193"/>
        <v>0</v>
      </c>
      <c r="DQ41" s="57"/>
      <c r="DR41" s="63" t="str">
        <f t="shared" si="194"/>
        <v/>
      </c>
      <c r="DS41" s="64">
        <f t="shared" si="195"/>
        <v>0</v>
      </c>
      <c r="DT41" s="65">
        <f t="shared" si="196"/>
        <v>0</v>
      </c>
      <c r="DU41" s="67" t="str">
        <f t="shared" si="197"/>
        <v/>
      </c>
      <c r="DV41" s="64">
        <f t="shared" si="198"/>
        <v>0</v>
      </c>
      <c r="DW41" s="65">
        <f t="shared" si="199"/>
        <v>0</v>
      </c>
      <c r="DX41" s="68" t="str">
        <f t="shared" si="200"/>
        <v/>
      </c>
      <c r="DY41" s="64">
        <f t="shared" si="201"/>
        <v>0</v>
      </c>
      <c r="DZ41" s="66">
        <f t="shared" si="202"/>
        <v>0</v>
      </c>
    </row>
    <row r="42" spans="1:130" x14ac:dyDescent="0.15">
      <c r="A42" s="59" t="e">
        <f>IF(#REF!=0,"",RANK(#REF!,#REF!,0))</f>
        <v>#REF!</v>
      </c>
      <c r="B42" s="59">
        <f t="shared" si="0"/>
        <v>36</v>
      </c>
      <c r="C42" s="59">
        <f t="shared" si="1"/>
        <v>25</v>
      </c>
      <c r="D42" s="59" t="str">
        <f t="shared" si="2"/>
        <v/>
      </c>
      <c r="E42" t="s">
        <v>111</v>
      </c>
      <c r="F42" t="s">
        <v>80</v>
      </c>
      <c r="G42">
        <v>94192</v>
      </c>
      <c r="H42" s="60">
        <f t="shared" si="3"/>
        <v>129</v>
      </c>
      <c r="I42" s="60">
        <f t="shared" si="4"/>
        <v>252</v>
      </c>
      <c r="J42" s="60">
        <f t="shared" si="5"/>
        <v>0</v>
      </c>
      <c r="K42" s="61">
        <f t="shared" si="6"/>
        <v>31</v>
      </c>
      <c r="L42" s="61">
        <f t="shared" si="7"/>
        <v>38</v>
      </c>
      <c r="M42" s="61">
        <f t="shared" si="8"/>
        <v>0</v>
      </c>
      <c r="N42" s="61">
        <f t="shared" si="9"/>
        <v>0</v>
      </c>
      <c r="O42" s="61">
        <f t="shared" si="10"/>
        <v>31</v>
      </c>
      <c r="P42" s="61">
        <f t="shared" si="11"/>
        <v>0</v>
      </c>
      <c r="Q42" s="61">
        <f t="shared" si="12"/>
        <v>0</v>
      </c>
      <c r="R42" s="61">
        <f t="shared" si="13"/>
        <v>0</v>
      </c>
      <c r="S42" s="61">
        <f t="shared" si="14"/>
        <v>29</v>
      </c>
      <c r="T42" s="61">
        <f t="shared" si="15"/>
        <v>29</v>
      </c>
      <c r="U42" s="61">
        <f t="shared" si="16"/>
        <v>27</v>
      </c>
      <c r="V42" s="61">
        <f t="shared" si="17"/>
        <v>29</v>
      </c>
      <c r="W42" s="61">
        <f t="shared" si="18"/>
        <v>36</v>
      </c>
      <c r="X42" s="61">
        <f t="shared" si="19"/>
        <v>0</v>
      </c>
      <c r="Y42" s="61">
        <f t="shared" si="20"/>
        <v>0</v>
      </c>
      <c r="Z42" s="61">
        <f t="shared" si="21"/>
        <v>0</v>
      </c>
      <c r="AA42" s="61">
        <f t="shared" si="22"/>
        <v>0</v>
      </c>
      <c r="AB42" s="61">
        <f t="shared" si="23"/>
        <v>29</v>
      </c>
      <c r="AC42" s="61">
        <f t="shared" si="24"/>
        <v>29</v>
      </c>
      <c r="AD42" s="61">
        <f t="shared" si="25"/>
        <v>0</v>
      </c>
      <c r="AE42" s="61">
        <f t="shared" si="26"/>
        <v>0</v>
      </c>
      <c r="AF42" s="62">
        <f t="shared" si="27"/>
        <v>0</v>
      </c>
      <c r="AG42" s="62">
        <f t="shared" si="28"/>
        <v>0</v>
      </c>
      <c r="AH42" s="63">
        <f t="shared" si="116"/>
        <v>47.62</v>
      </c>
      <c r="AI42" s="64">
        <f t="shared" si="117"/>
        <v>31</v>
      </c>
      <c r="AJ42" s="65">
        <f t="shared" si="118"/>
        <v>29</v>
      </c>
      <c r="AK42" s="63">
        <f t="shared" si="119"/>
        <v>51.67</v>
      </c>
      <c r="AL42" s="64">
        <f t="shared" si="120"/>
        <v>33</v>
      </c>
      <c r="AM42" s="65">
        <f t="shared" si="121"/>
        <v>27</v>
      </c>
      <c r="AN42" s="63">
        <f t="shared" si="122"/>
        <v>99.29</v>
      </c>
      <c r="AO42" s="64">
        <f t="shared" si="123"/>
        <v>29</v>
      </c>
      <c r="AP42" s="66">
        <f t="shared" si="124"/>
        <v>31</v>
      </c>
      <c r="AR42" s="63" t="str">
        <f t="shared" si="125"/>
        <v/>
      </c>
      <c r="AS42" s="64">
        <f t="shared" si="126"/>
        <v>0</v>
      </c>
      <c r="AT42" s="65">
        <f t="shared" si="127"/>
        <v>0</v>
      </c>
      <c r="AU42" s="67" t="str">
        <f t="shared" si="128"/>
        <v/>
      </c>
      <c r="AV42" s="64">
        <f t="shared" si="129"/>
        <v>0</v>
      </c>
      <c r="AW42" s="65">
        <f t="shared" si="130"/>
        <v>0</v>
      </c>
      <c r="AX42" s="68" t="str">
        <f t="shared" si="131"/>
        <v/>
      </c>
      <c r="AY42" s="64">
        <f t="shared" si="132"/>
        <v>0</v>
      </c>
      <c r="AZ42" s="66">
        <f t="shared" si="133"/>
        <v>0</v>
      </c>
      <c r="BB42" s="63" t="str">
        <f t="shared" si="134"/>
        <v/>
      </c>
      <c r="BC42" s="64">
        <f t="shared" si="135"/>
        <v>0</v>
      </c>
      <c r="BD42" s="65">
        <f t="shared" si="136"/>
        <v>0</v>
      </c>
      <c r="BE42" s="67" t="str">
        <f t="shared" si="137"/>
        <v/>
      </c>
      <c r="BF42" s="64">
        <f t="shared" si="138"/>
        <v>0</v>
      </c>
      <c r="BG42" s="65">
        <f t="shared" si="139"/>
        <v>0</v>
      </c>
      <c r="BH42" s="68" t="str">
        <f t="shared" si="140"/>
        <v/>
      </c>
      <c r="BI42" s="64">
        <f t="shared" si="141"/>
        <v>0</v>
      </c>
      <c r="BJ42" s="66">
        <f t="shared" si="142"/>
        <v>0</v>
      </c>
      <c r="BK42" s="69">
        <f t="shared" si="143"/>
        <v>66.209999999999994</v>
      </c>
      <c r="BL42" s="64">
        <f t="shared" si="144"/>
        <v>31</v>
      </c>
      <c r="BM42" s="65">
        <f t="shared" si="145"/>
        <v>29</v>
      </c>
      <c r="BO42" s="63" t="str">
        <f t="shared" si="146"/>
        <v/>
      </c>
      <c r="BP42" s="64">
        <f t="shared" si="147"/>
        <v>0</v>
      </c>
      <c r="BQ42" s="65">
        <f t="shared" si="148"/>
        <v>0</v>
      </c>
      <c r="BS42" s="69">
        <f t="shared" si="149"/>
        <v>66.209999999999994</v>
      </c>
      <c r="BT42" s="64">
        <f t="shared" si="150"/>
        <v>31</v>
      </c>
      <c r="BU42" s="65">
        <f t="shared" si="151"/>
        <v>29</v>
      </c>
      <c r="BV42" s="63" t="str">
        <f t="shared" si="152"/>
        <v>DNS</v>
      </c>
      <c r="BW42" s="64">
        <f t="shared" si="153"/>
        <v>0</v>
      </c>
      <c r="BX42" s="65">
        <f t="shared" si="154"/>
        <v>0</v>
      </c>
      <c r="BY42" s="63">
        <f t="shared" si="155"/>
        <v>0</v>
      </c>
      <c r="BZ42" s="64">
        <f t="shared" si="156"/>
        <v>0</v>
      </c>
      <c r="CA42" s="65">
        <f t="shared" si="157"/>
        <v>0</v>
      </c>
      <c r="CC42" s="63" t="str">
        <f t="shared" si="158"/>
        <v/>
      </c>
      <c r="CD42" s="64">
        <f t="shared" si="159"/>
        <v>0</v>
      </c>
      <c r="CE42" s="65">
        <f t="shared" si="160"/>
        <v>0</v>
      </c>
      <c r="CF42" s="63" t="str">
        <f t="shared" si="161"/>
        <v/>
      </c>
      <c r="CG42" s="64">
        <f t="shared" si="162"/>
        <v>0</v>
      </c>
      <c r="CH42" s="65">
        <f t="shared" si="163"/>
        <v>0</v>
      </c>
      <c r="CI42" s="63" t="str">
        <f t="shared" si="164"/>
        <v/>
      </c>
      <c r="CJ42" s="64">
        <f t="shared" si="165"/>
        <v>0</v>
      </c>
      <c r="CK42" s="65">
        <f t="shared" si="166"/>
        <v>0</v>
      </c>
      <c r="CL42" s="70"/>
      <c r="CM42" s="63">
        <f t="shared" si="167"/>
        <v>56</v>
      </c>
      <c r="CN42" s="64">
        <f t="shared" si="168"/>
        <v>31</v>
      </c>
      <c r="CO42" s="65">
        <f t="shared" si="169"/>
        <v>29</v>
      </c>
      <c r="CP42" s="67">
        <f t="shared" si="170"/>
        <v>60.6</v>
      </c>
      <c r="CQ42" s="64">
        <f t="shared" si="171"/>
        <v>31</v>
      </c>
      <c r="CR42" s="65">
        <f t="shared" si="172"/>
        <v>29</v>
      </c>
      <c r="CS42" s="68">
        <f t="shared" si="173"/>
        <v>116.6</v>
      </c>
      <c r="CT42" s="64">
        <f t="shared" si="174"/>
        <v>29</v>
      </c>
      <c r="CU42" s="66">
        <f t="shared" si="175"/>
        <v>31</v>
      </c>
      <c r="CX42" s="63">
        <f t="shared" si="176"/>
        <v>49.9</v>
      </c>
      <c r="CY42" s="64">
        <f t="shared" si="177"/>
        <v>31</v>
      </c>
      <c r="CZ42" s="65">
        <f t="shared" si="178"/>
        <v>29</v>
      </c>
      <c r="DA42" s="67">
        <f t="shared" si="179"/>
        <v>52.04</v>
      </c>
      <c r="DB42" s="64">
        <f t="shared" si="180"/>
        <v>26</v>
      </c>
      <c r="DC42" s="65">
        <f t="shared" si="181"/>
        <v>36</v>
      </c>
      <c r="DD42" s="68">
        <f t="shared" si="182"/>
        <v>101.94</v>
      </c>
      <c r="DE42" s="64">
        <f t="shared" si="183"/>
        <v>25</v>
      </c>
      <c r="DF42" s="66">
        <f t="shared" si="184"/>
        <v>38</v>
      </c>
      <c r="DH42" s="63" t="str">
        <f t="shared" si="185"/>
        <v/>
      </c>
      <c r="DI42" s="64">
        <f t="shared" si="186"/>
        <v>0</v>
      </c>
      <c r="DJ42" s="65">
        <f t="shared" si="187"/>
        <v>0</v>
      </c>
      <c r="DK42" s="67" t="str">
        <f t="shared" si="188"/>
        <v/>
      </c>
      <c r="DL42" s="64">
        <f t="shared" si="189"/>
        <v>0</v>
      </c>
      <c r="DM42" s="65">
        <f t="shared" si="190"/>
        <v>0</v>
      </c>
      <c r="DN42" s="68" t="str">
        <f t="shared" si="191"/>
        <v/>
      </c>
      <c r="DO42" s="64">
        <f t="shared" si="192"/>
        <v>0</v>
      </c>
      <c r="DP42" s="66">
        <f t="shared" si="193"/>
        <v>0</v>
      </c>
      <c r="DQ42" s="57"/>
      <c r="DR42" s="63" t="str">
        <f t="shared" si="194"/>
        <v/>
      </c>
      <c r="DS42" s="64">
        <f t="shared" si="195"/>
        <v>0</v>
      </c>
      <c r="DT42" s="65">
        <f t="shared" si="196"/>
        <v>0</v>
      </c>
      <c r="DU42" s="67" t="str">
        <f t="shared" si="197"/>
        <v/>
      </c>
      <c r="DV42" s="64">
        <f t="shared" si="198"/>
        <v>0</v>
      </c>
      <c r="DW42" s="65">
        <f t="shared" si="199"/>
        <v>0</v>
      </c>
      <c r="DX42" s="68" t="str">
        <f t="shared" si="200"/>
        <v/>
      </c>
      <c r="DY42" s="64">
        <f t="shared" si="201"/>
        <v>0</v>
      </c>
      <c r="DZ42" s="66">
        <f t="shared" si="202"/>
        <v>0</v>
      </c>
    </row>
    <row r="43" spans="1:130" x14ac:dyDescent="0.15">
      <c r="A43" s="59" t="e">
        <f>IF(#REF!=0,"",RANK(#REF!,#REF!,0))</f>
        <v>#REF!</v>
      </c>
      <c r="B43" s="59">
        <f t="shared" si="0"/>
        <v>37</v>
      </c>
      <c r="C43" s="59">
        <f t="shared" si="1"/>
        <v>26</v>
      </c>
      <c r="D43" s="59" t="str">
        <f t="shared" si="2"/>
        <v/>
      </c>
      <c r="E43" t="s">
        <v>112</v>
      </c>
      <c r="F43" t="s">
        <v>70</v>
      </c>
      <c r="G43">
        <v>94050</v>
      </c>
      <c r="H43" s="60">
        <f t="shared" si="3"/>
        <v>30</v>
      </c>
      <c r="I43" s="60">
        <f t="shared" si="4"/>
        <v>86</v>
      </c>
      <c r="J43" s="60">
        <f t="shared" si="5"/>
        <v>0</v>
      </c>
      <c r="K43" s="61">
        <f t="shared" si="6"/>
        <v>30</v>
      </c>
      <c r="L43" s="61">
        <f t="shared" si="7"/>
        <v>0</v>
      </c>
      <c r="M43" s="61">
        <f t="shared" si="8"/>
        <v>0</v>
      </c>
      <c r="N43" s="61">
        <f t="shared" si="9"/>
        <v>0</v>
      </c>
      <c r="O43" s="61">
        <f t="shared" si="10"/>
        <v>0</v>
      </c>
      <c r="P43" s="61">
        <f t="shared" si="11"/>
        <v>0</v>
      </c>
      <c r="Q43" s="61">
        <f t="shared" si="12"/>
        <v>0</v>
      </c>
      <c r="R43" s="61">
        <f t="shared" si="13"/>
        <v>0</v>
      </c>
      <c r="S43" s="61">
        <f t="shared" si="14"/>
        <v>0</v>
      </c>
      <c r="T43" s="61">
        <f t="shared" si="15"/>
        <v>28</v>
      </c>
      <c r="U43" s="61">
        <f t="shared" si="16"/>
        <v>28</v>
      </c>
      <c r="V43" s="61">
        <f t="shared" si="17"/>
        <v>0</v>
      </c>
      <c r="W43" s="61">
        <f t="shared" si="18"/>
        <v>0</v>
      </c>
      <c r="X43" s="61">
        <f t="shared" si="19"/>
        <v>0</v>
      </c>
      <c r="Y43" s="61">
        <f t="shared" si="20"/>
        <v>0</v>
      </c>
      <c r="Z43" s="61">
        <f t="shared" si="21"/>
        <v>0</v>
      </c>
      <c r="AA43" s="61">
        <f t="shared" si="22"/>
        <v>0</v>
      </c>
      <c r="AB43" s="61">
        <f t="shared" si="23"/>
        <v>0</v>
      </c>
      <c r="AC43" s="61">
        <f t="shared" si="24"/>
        <v>0</v>
      </c>
      <c r="AD43" s="61">
        <f t="shared" si="25"/>
        <v>0</v>
      </c>
      <c r="AE43" s="61">
        <f t="shared" si="26"/>
        <v>0</v>
      </c>
      <c r="AF43" s="62">
        <f t="shared" si="27"/>
        <v>0</v>
      </c>
      <c r="AG43" s="62">
        <f t="shared" si="28"/>
        <v>0</v>
      </c>
      <c r="AH43" s="63">
        <f t="shared" si="116"/>
        <v>50.19</v>
      </c>
      <c r="AI43" s="64">
        <f t="shared" si="117"/>
        <v>32</v>
      </c>
      <c r="AJ43" s="65">
        <f t="shared" si="118"/>
        <v>28</v>
      </c>
      <c r="AK43" s="63">
        <f t="shared" si="119"/>
        <v>51.07</v>
      </c>
      <c r="AL43" s="64">
        <f t="shared" si="120"/>
        <v>32</v>
      </c>
      <c r="AM43" s="65">
        <f t="shared" si="121"/>
        <v>28</v>
      </c>
      <c r="AN43" s="63">
        <f t="shared" si="122"/>
        <v>101.26</v>
      </c>
      <c r="AO43" s="64">
        <f t="shared" si="123"/>
        <v>30</v>
      </c>
      <c r="AP43" s="66">
        <f t="shared" si="124"/>
        <v>30</v>
      </c>
      <c r="AR43" s="69" t="str">
        <f t="shared" si="125"/>
        <v/>
      </c>
      <c r="AS43" s="64">
        <f t="shared" si="126"/>
        <v>0</v>
      </c>
      <c r="AT43" s="65">
        <f t="shared" si="127"/>
        <v>0</v>
      </c>
      <c r="AU43" s="73" t="str">
        <f t="shared" si="128"/>
        <v/>
      </c>
      <c r="AV43" s="64">
        <f t="shared" si="129"/>
        <v>0</v>
      </c>
      <c r="AW43" s="65">
        <f t="shared" si="130"/>
        <v>0</v>
      </c>
      <c r="AX43" s="68" t="str">
        <f t="shared" si="131"/>
        <v/>
      </c>
      <c r="AY43" s="64">
        <f t="shared" si="132"/>
        <v>0</v>
      </c>
      <c r="AZ43" s="66">
        <f t="shared" si="133"/>
        <v>0</v>
      </c>
      <c r="BB43" s="69" t="str">
        <f t="shared" si="134"/>
        <v/>
      </c>
      <c r="BC43" s="64">
        <f t="shared" si="135"/>
        <v>0</v>
      </c>
      <c r="BD43" s="65">
        <f t="shared" si="136"/>
        <v>0</v>
      </c>
      <c r="BE43" s="73" t="str">
        <f t="shared" si="137"/>
        <v/>
      </c>
      <c r="BF43" s="64">
        <f t="shared" si="138"/>
        <v>0</v>
      </c>
      <c r="BG43" s="65">
        <f t="shared" si="139"/>
        <v>0</v>
      </c>
      <c r="BH43" s="68" t="str">
        <f t="shared" si="140"/>
        <v/>
      </c>
      <c r="BI43" s="64">
        <f t="shared" si="141"/>
        <v>0</v>
      </c>
      <c r="BJ43" s="66">
        <f t="shared" si="142"/>
        <v>0</v>
      </c>
      <c r="BK43" s="69" t="str">
        <f t="shared" si="143"/>
        <v/>
      </c>
      <c r="BL43" s="64">
        <f t="shared" si="144"/>
        <v>0</v>
      </c>
      <c r="BM43" s="65">
        <f t="shared" si="145"/>
        <v>0</v>
      </c>
      <c r="BO43" s="63" t="str">
        <f t="shared" si="146"/>
        <v/>
      </c>
      <c r="BP43" s="64">
        <f t="shared" si="147"/>
        <v>0</v>
      </c>
      <c r="BQ43" s="65">
        <f t="shared" si="148"/>
        <v>0</v>
      </c>
      <c r="BS43" s="69" t="str">
        <f t="shared" si="149"/>
        <v/>
      </c>
      <c r="BT43" s="64">
        <f t="shared" si="150"/>
        <v>0</v>
      </c>
      <c r="BU43" s="65">
        <f t="shared" si="151"/>
        <v>0</v>
      </c>
      <c r="BV43" s="63" t="str">
        <f t="shared" si="152"/>
        <v/>
      </c>
      <c r="BW43" s="64">
        <f t="shared" si="153"/>
        <v>0</v>
      </c>
      <c r="BX43" s="65">
        <f t="shared" si="154"/>
        <v>0</v>
      </c>
      <c r="BY43" s="63" t="str">
        <f t="shared" si="155"/>
        <v/>
      </c>
      <c r="BZ43" s="64">
        <f t="shared" si="156"/>
        <v>0</v>
      </c>
      <c r="CA43" s="65">
        <f t="shared" si="157"/>
        <v>0</v>
      </c>
      <c r="CC43" s="63" t="str">
        <f t="shared" si="158"/>
        <v/>
      </c>
      <c r="CD43" s="64">
        <f t="shared" si="159"/>
        <v>0</v>
      </c>
      <c r="CE43" s="65">
        <f t="shared" si="160"/>
        <v>0</v>
      </c>
      <c r="CF43" s="63" t="str">
        <f t="shared" si="161"/>
        <v/>
      </c>
      <c r="CG43" s="64">
        <f t="shared" si="162"/>
        <v>0</v>
      </c>
      <c r="CH43" s="65">
        <f t="shared" si="163"/>
        <v>0</v>
      </c>
      <c r="CI43" s="63" t="str">
        <f t="shared" si="164"/>
        <v/>
      </c>
      <c r="CJ43" s="64">
        <f t="shared" si="165"/>
        <v>0</v>
      </c>
      <c r="CK43" s="65">
        <f t="shared" si="166"/>
        <v>0</v>
      </c>
      <c r="CL43" s="70"/>
      <c r="CM43" s="63" t="str">
        <f t="shared" si="167"/>
        <v/>
      </c>
      <c r="CN43" s="64">
        <f t="shared" si="168"/>
        <v>0</v>
      </c>
      <c r="CO43" s="65">
        <f t="shared" si="169"/>
        <v>0</v>
      </c>
      <c r="CP43" s="67" t="str">
        <f t="shared" si="170"/>
        <v/>
      </c>
      <c r="CQ43" s="64">
        <f t="shared" si="171"/>
        <v>0</v>
      </c>
      <c r="CR43" s="65">
        <f t="shared" si="172"/>
        <v>0</v>
      </c>
      <c r="CS43" s="68" t="str">
        <f t="shared" si="173"/>
        <v/>
      </c>
      <c r="CT43" s="64">
        <f t="shared" si="174"/>
        <v>0</v>
      </c>
      <c r="CU43" s="66">
        <f t="shared" si="175"/>
        <v>0</v>
      </c>
      <c r="CX43" s="63" t="str">
        <f t="shared" si="176"/>
        <v/>
      </c>
      <c r="CY43" s="64">
        <f t="shared" si="177"/>
        <v>0</v>
      </c>
      <c r="CZ43" s="65">
        <f t="shared" si="178"/>
        <v>0</v>
      </c>
      <c r="DA43" s="67" t="str">
        <f t="shared" si="179"/>
        <v/>
      </c>
      <c r="DB43" s="64">
        <f t="shared" si="180"/>
        <v>0</v>
      </c>
      <c r="DC43" s="65">
        <f t="shared" si="181"/>
        <v>0</v>
      </c>
      <c r="DD43" s="68" t="str">
        <f t="shared" si="182"/>
        <v/>
      </c>
      <c r="DE43" s="64">
        <f t="shared" si="183"/>
        <v>0</v>
      </c>
      <c r="DF43" s="66">
        <f t="shared" si="184"/>
        <v>0</v>
      </c>
      <c r="DH43" s="63" t="str">
        <f t="shared" si="185"/>
        <v/>
      </c>
      <c r="DI43" s="64">
        <f t="shared" si="186"/>
        <v>0</v>
      </c>
      <c r="DJ43" s="65">
        <f t="shared" si="187"/>
        <v>0</v>
      </c>
      <c r="DK43" s="67" t="str">
        <f t="shared" si="188"/>
        <v/>
      </c>
      <c r="DL43" s="64">
        <f t="shared" si="189"/>
        <v>0</v>
      </c>
      <c r="DM43" s="65">
        <f t="shared" si="190"/>
        <v>0</v>
      </c>
      <c r="DN43" s="68" t="str">
        <f t="shared" si="191"/>
        <v/>
      </c>
      <c r="DO43" s="64">
        <f t="shared" si="192"/>
        <v>0</v>
      </c>
      <c r="DP43" s="66">
        <f t="shared" si="193"/>
        <v>0</v>
      </c>
      <c r="DQ43" s="57"/>
      <c r="DR43" s="63" t="str">
        <f t="shared" si="194"/>
        <v/>
      </c>
      <c r="DS43" s="64">
        <f t="shared" si="195"/>
        <v>0</v>
      </c>
      <c r="DT43" s="65">
        <f t="shared" si="196"/>
        <v>0</v>
      </c>
      <c r="DU43" s="67" t="str">
        <f t="shared" si="197"/>
        <v/>
      </c>
      <c r="DV43" s="64">
        <f t="shared" si="198"/>
        <v>0</v>
      </c>
      <c r="DW43" s="65">
        <f t="shared" si="199"/>
        <v>0</v>
      </c>
      <c r="DX43" s="68" t="str">
        <f t="shared" si="200"/>
        <v/>
      </c>
      <c r="DY43" s="64">
        <f t="shared" si="201"/>
        <v>0</v>
      </c>
      <c r="DZ43" s="66">
        <f t="shared" si="202"/>
        <v>0</v>
      </c>
    </row>
    <row r="44" spans="1:130" x14ac:dyDescent="0.15">
      <c r="A44" s="59" t="e">
        <f>IF(#REF!=0,"",RANK(#REF!,#REF!,0))</f>
        <v>#REF!</v>
      </c>
      <c r="B44" s="59" t="str">
        <f t="shared" si="0"/>
        <v/>
      </c>
      <c r="C44" s="59" t="str">
        <f t="shared" si="1"/>
        <v/>
      </c>
      <c r="D44" s="59">
        <f t="shared" si="2"/>
        <v>12</v>
      </c>
      <c r="E44" t="s">
        <v>113</v>
      </c>
      <c r="F44" t="s">
        <v>74</v>
      </c>
      <c r="G44">
        <v>74622</v>
      </c>
      <c r="H44" s="60">
        <f t="shared" si="3"/>
        <v>0</v>
      </c>
      <c r="I44" s="60">
        <f t="shared" si="4"/>
        <v>0</v>
      </c>
      <c r="J44" s="60">
        <f t="shared" si="5"/>
        <v>31</v>
      </c>
      <c r="K44" s="61">
        <f t="shared" si="6"/>
        <v>0</v>
      </c>
      <c r="L44" s="61">
        <f t="shared" si="7"/>
        <v>0</v>
      </c>
      <c r="M44" s="61">
        <f t="shared" si="8"/>
        <v>0</v>
      </c>
      <c r="N44" s="61">
        <f t="shared" si="9"/>
        <v>0</v>
      </c>
      <c r="O44" s="61">
        <f t="shared" si="10"/>
        <v>0</v>
      </c>
      <c r="P44" s="61">
        <f t="shared" si="11"/>
        <v>0</v>
      </c>
      <c r="Q44" s="61">
        <f t="shared" si="12"/>
        <v>0</v>
      </c>
      <c r="R44" s="61">
        <f t="shared" si="13"/>
        <v>0</v>
      </c>
      <c r="S44" s="61">
        <f t="shared" si="14"/>
        <v>0</v>
      </c>
      <c r="T44" s="61">
        <f t="shared" si="15"/>
        <v>0</v>
      </c>
      <c r="U44" s="61">
        <f t="shared" si="16"/>
        <v>31</v>
      </c>
      <c r="V44" s="61">
        <f t="shared" si="17"/>
        <v>0</v>
      </c>
      <c r="W44" s="61">
        <f t="shared" si="18"/>
        <v>0</v>
      </c>
      <c r="X44" s="61">
        <f t="shared" si="19"/>
        <v>0</v>
      </c>
      <c r="Y44" s="61">
        <f t="shared" si="20"/>
        <v>0</v>
      </c>
      <c r="Z44" s="61">
        <f t="shared" si="21"/>
        <v>0</v>
      </c>
      <c r="AA44" s="61">
        <f t="shared" si="22"/>
        <v>0</v>
      </c>
      <c r="AB44" s="61">
        <f t="shared" si="23"/>
        <v>0</v>
      </c>
      <c r="AC44" s="61">
        <f t="shared" si="24"/>
        <v>0</v>
      </c>
      <c r="AD44" s="61">
        <f t="shared" si="25"/>
        <v>0</v>
      </c>
      <c r="AE44" s="61">
        <f t="shared" si="26"/>
        <v>0</v>
      </c>
      <c r="AF44" s="62">
        <f t="shared" si="27"/>
        <v>0</v>
      </c>
      <c r="AG44" s="62">
        <f t="shared" si="28"/>
        <v>0</v>
      </c>
      <c r="AH44" s="63" t="str">
        <f t="shared" si="116"/>
        <v>DNF</v>
      </c>
      <c r="AI44" s="64">
        <f t="shared" si="117"/>
        <v>0</v>
      </c>
      <c r="AJ44" s="65">
        <f t="shared" si="118"/>
        <v>0</v>
      </c>
      <c r="AK44" s="63">
        <f t="shared" si="119"/>
        <v>48.43</v>
      </c>
      <c r="AL44" s="64">
        <f t="shared" si="120"/>
        <v>29</v>
      </c>
      <c r="AM44" s="65">
        <f t="shared" si="121"/>
        <v>31</v>
      </c>
      <c r="AN44" s="63">
        <f t="shared" si="122"/>
        <v>0</v>
      </c>
      <c r="AO44" s="64">
        <f t="shared" si="123"/>
        <v>0</v>
      </c>
      <c r="AP44" s="66">
        <f t="shared" si="124"/>
        <v>0</v>
      </c>
      <c r="AR44" s="69" t="str">
        <f t="shared" si="125"/>
        <v/>
      </c>
      <c r="AS44" s="64">
        <f t="shared" si="126"/>
        <v>0</v>
      </c>
      <c r="AT44" s="65">
        <f t="shared" si="127"/>
        <v>0</v>
      </c>
      <c r="AU44" s="73" t="str">
        <f t="shared" si="128"/>
        <v/>
      </c>
      <c r="AV44" s="64">
        <f t="shared" si="129"/>
        <v>0</v>
      </c>
      <c r="AW44" s="65">
        <f t="shared" si="130"/>
        <v>0</v>
      </c>
      <c r="AX44" s="68" t="str">
        <f t="shared" si="131"/>
        <v/>
      </c>
      <c r="AY44" s="64">
        <f t="shared" si="132"/>
        <v>0</v>
      </c>
      <c r="AZ44" s="66">
        <f t="shared" si="133"/>
        <v>0</v>
      </c>
      <c r="BB44" s="69" t="str">
        <f t="shared" si="134"/>
        <v/>
      </c>
      <c r="BC44" s="64">
        <f t="shared" si="135"/>
        <v>0</v>
      </c>
      <c r="BD44" s="65">
        <f t="shared" si="136"/>
        <v>0</v>
      </c>
      <c r="BE44" s="73" t="str">
        <f t="shared" si="137"/>
        <v/>
      </c>
      <c r="BF44" s="64">
        <f t="shared" si="138"/>
        <v>0</v>
      </c>
      <c r="BG44" s="65">
        <f t="shared" si="139"/>
        <v>0</v>
      </c>
      <c r="BH44" s="68" t="str">
        <f t="shared" si="140"/>
        <v/>
      </c>
      <c r="BI44" s="64">
        <f t="shared" si="141"/>
        <v>0</v>
      </c>
      <c r="BJ44" s="66">
        <f t="shared" si="142"/>
        <v>0</v>
      </c>
      <c r="BK44" s="69" t="str">
        <f t="shared" si="143"/>
        <v/>
      </c>
      <c r="BL44" s="64">
        <f t="shared" si="144"/>
        <v>0</v>
      </c>
      <c r="BM44" s="65">
        <f t="shared" si="145"/>
        <v>0</v>
      </c>
      <c r="BO44" s="63" t="str">
        <f t="shared" si="146"/>
        <v/>
      </c>
      <c r="BP44" s="64">
        <f t="shared" si="147"/>
        <v>0</v>
      </c>
      <c r="BQ44" s="65">
        <f t="shared" si="148"/>
        <v>0</v>
      </c>
      <c r="BS44" s="69" t="str">
        <f t="shared" si="149"/>
        <v/>
      </c>
      <c r="BT44" s="64">
        <f t="shared" si="150"/>
        <v>0</v>
      </c>
      <c r="BU44" s="65">
        <f t="shared" si="151"/>
        <v>0</v>
      </c>
      <c r="BV44" s="63" t="str">
        <f t="shared" si="152"/>
        <v/>
      </c>
      <c r="BW44" s="64">
        <f t="shared" si="153"/>
        <v>0</v>
      </c>
      <c r="BX44" s="65">
        <f t="shared" si="154"/>
        <v>0</v>
      </c>
      <c r="BY44" s="63" t="str">
        <f t="shared" si="155"/>
        <v/>
      </c>
      <c r="BZ44" s="64">
        <f t="shared" si="156"/>
        <v>0</v>
      </c>
      <c r="CA44" s="65">
        <f t="shared" si="157"/>
        <v>0</v>
      </c>
      <c r="CC44" s="63" t="str">
        <f t="shared" si="158"/>
        <v/>
      </c>
      <c r="CD44" s="64">
        <f t="shared" si="159"/>
        <v>0</v>
      </c>
      <c r="CE44" s="65">
        <f t="shared" si="160"/>
        <v>0</v>
      </c>
      <c r="CF44" s="63" t="str">
        <f t="shared" si="161"/>
        <v/>
      </c>
      <c r="CG44" s="64">
        <f t="shared" si="162"/>
        <v>0</v>
      </c>
      <c r="CH44" s="65">
        <f t="shared" si="163"/>
        <v>0</v>
      </c>
      <c r="CI44" s="63" t="str">
        <f t="shared" si="164"/>
        <v/>
      </c>
      <c r="CJ44" s="64">
        <f t="shared" si="165"/>
        <v>0</v>
      </c>
      <c r="CK44" s="65">
        <f t="shared" si="166"/>
        <v>0</v>
      </c>
      <c r="CL44" s="70"/>
      <c r="CM44" s="63" t="str">
        <f t="shared" si="167"/>
        <v/>
      </c>
      <c r="CN44" s="64">
        <f t="shared" si="168"/>
        <v>0</v>
      </c>
      <c r="CO44" s="65">
        <f t="shared" si="169"/>
        <v>0</v>
      </c>
      <c r="CP44" s="67" t="str">
        <f t="shared" si="170"/>
        <v/>
      </c>
      <c r="CQ44" s="64">
        <f t="shared" si="171"/>
        <v>0</v>
      </c>
      <c r="CR44" s="65">
        <f t="shared" si="172"/>
        <v>0</v>
      </c>
      <c r="CS44" s="68" t="str">
        <f t="shared" si="173"/>
        <v/>
      </c>
      <c r="CT44" s="64">
        <f t="shared" si="174"/>
        <v>0</v>
      </c>
      <c r="CU44" s="66">
        <f t="shared" si="175"/>
        <v>0</v>
      </c>
      <c r="CX44" s="63" t="str">
        <f t="shared" si="176"/>
        <v/>
      </c>
      <c r="CY44" s="64">
        <f t="shared" si="177"/>
        <v>0</v>
      </c>
      <c r="CZ44" s="65">
        <f t="shared" si="178"/>
        <v>0</v>
      </c>
      <c r="DA44" s="67" t="str">
        <f t="shared" si="179"/>
        <v/>
      </c>
      <c r="DB44" s="64">
        <f t="shared" si="180"/>
        <v>0</v>
      </c>
      <c r="DC44" s="65">
        <f t="shared" si="181"/>
        <v>0</v>
      </c>
      <c r="DD44" s="68" t="str">
        <f t="shared" si="182"/>
        <v/>
      </c>
      <c r="DE44" s="64">
        <f t="shared" si="183"/>
        <v>0</v>
      </c>
      <c r="DF44" s="66">
        <f t="shared" si="184"/>
        <v>0</v>
      </c>
      <c r="DH44" s="63" t="str">
        <f t="shared" si="185"/>
        <v/>
      </c>
      <c r="DI44" s="64">
        <f t="shared" si="186"/>
        <v>0</v>
      </c>
      <c r="DJ44" s="65">
        <f t="shared" si="187"/>
        <v>0</v>
      </c>
      <c r="DK44" s="67" t="str">
        <f t="shared" si="188"/>
        <v/>
      </c>
      <c r="DL44" s="64">
        <f t="shared" si="189"/>
        <v>0</v>
      </c>
      <c r="DM44" s="65">
        <f t="shared" si="190"/>
        <v>0</v>
      </c>
      <c r="DN44" s="68" t="str">
        <f t="shared" si="191"/>
        <v/>
      </c>
      <c r="DO44" s="64">
        <f t="shared" si="192"/>
        <v>0</v>
      </c>
      <c r="DP44" s="66">
        <f t="shared" si="193"/>
        <v>0</v>
      </c>
      <c r="DQ44" s="57"/>
      <c r="DR44" s="63" t="str">
        <f t="shared" si="194"/>
        <v/>
      </c>
      <c r="DS44" s="64">
        <f t="shared" si="195"/>
        <v>0</v>
      </c>
      <c r="DT44" s="65">
        <f t="shared" si="196"/>
        <v>0</v>
      </c>
      <c r="DU44" s="67" t="str">
        <f t="shared" si="197"/>
        <v/>
      </c>
      <c r="DV44" s="64">
        <f t="shared" si="198"/>
        <v>0</v>
      </c>
      <c r="DW44" s="65">
        <f t="shared" si="199"/>
        <v>0</v>
      </c>
      <c r="DX44" s="68" t="str">
        <f t="shared" si="200"/>
        <v/>
      </c>
      <c r="DY44" s="64">
        <f t="shared" si="201"/>
        <v>0</v>
      </c>
      <c r="DZ44" s="66">
        <f t="shared" si="202"/>
        <v>0</v>
      </c>
    </row>
    <row r="45" spans="1:130" x14ac:dyDescent="0.15">
      <c r="A45" s="59" t="e">
        <f>IF(#REF!=0,"",RANK(#REF!,#REF!,0))</f>
        <v>#REF!</v>
      </c>
      <c r="B45" s="59" t="str">
        <f t="shared" si="0"/>
        <v/>
      </c>
      <c r="C45" s="59" t="str">
        <f t="shared" si="1"/>
        <v/>
      </c>
      <c r="D45" s="59" t="str">
        <f t="shared" si="2"/>
        <v/>
      </c>
      <c r="E45" t="s">
        <v>114</v>
      </c>
      <c r="F45" t="s">
        <v>80</v>
      </c>
      <c r="G45">
        <v>94148</v>
      </c>
      <c r="H45" s="60">
        <f t="shared" si="3"/>
        <v>0</v>
      </c>
      <c r="I45" s="60">
        <f t="shared" si="4"/>
        <v>0</v>
      </c>
      <c r="J45" s="60">
        <f t="shared" si="5"/>
        <v>0</v>
      </c>
      <c r="K45" s="61">
        <f t="shared" si="6"/>
        <v>0</v>
      </c>
      <c r="L45" s="61">
        <f t="shared" si="7"/>
        <v>0</v>
      </c>
      <c r="M45" s="61">
        <f t="shared" si="8"/>
        <v>0</v>
      </c>
      <c r="N45" s="61">
        <f t="shared" si="9"/>
        <v>0</v>
      </c>
      <c r="O45" s="61">
        <f t="shared" si="10"/>
        <v>0</v>
      </c>
      <c r="P45" s="61">
        <f t="shared" si="11"/>
        <v>0</v>
      </c>
      <c r="Q45" s="61">
        <f t="shared" si="12"/>
        <v>0</v>
      </c>
      <c r="R45" s="61">
        <f t="shared" si="13"/>
        <v>0</v>
      </c>
      <c r="S45" s="61">
        <f t="shared" si="14"/>
        <v>0</v>
      </c>
      <c r="T45" s="61">
        <f t="shared" si="15"/>
        <v>0</v>
      </c>
      <c r="U45" s="61">
        <f t="shared" si="16"/>
        <v>0</v>
      </c>
      <c r="V45" s="61">
        <f t="shared" si="17"/>
        <v>0</v>
      </c>
      <c r="W45" s="61">
        <f t="shared" si="18"/>
        <v>0</v>
      </c>
      <c r="X45" s="61">
        <f t="shared" si="19"/>
        <v>0</v>
      </c>
      <c r="Y45" s="61">
        <f t="shared" si="20"/>
        <v>0</v>
      </c>
      <c r="Z45" s="61">
        <f t="shared" si="21"/>
        <v>0</v>
      </c>
      <c r="AA45" s="61">
        <f t="shared" si="22"/>
        <v>0</v>
      </c>
      <c r="AB45" s="61">
        <f t="shared" si="23"/>
        <v>0</v>
      </c>
      <c r="AC45" s="61">
        <f t="shared" si="24"/>
        <v>0</v>
      </c>
      <c r="AD45" s="61">
        <f t="shared" si="25"/>
        <v>0</v>
      </c>
      <c r="AE45" s="61">
        <f t="shared" si="26"/>
        <v>0</v>
      </c>
      <c r="AF45" s="62">
        <f t="shared" si="27"/>
        <v>0</v>
      </c>
      <c r="AG45" s="62">
        <f t="shared" si="28"/>
        <v>0</v>
      </c>
      <c r="AH45" s="63" t="str">
        <f t="shared" si="116"/>
        <v/>
      </c>
      <c r="AI45" s="64">
        <f t="shared" si="117"/>
        <v>0</v>
      </c>
      <c r="AJ45" s="65">
        <f t="shared" si="118"/>
        <v>0</v>
      </c>
      <c r="AK45" s="63" t="str">
        <f t="shared" si="119"/>
        <v/>
      </c>
      <c r="AL45" s="64">
        <f t="shared" si="120"/>
        <v>0</v>
      </c>
      <c r="AM45" s="65">
        <f t="shared" si="121"/>
        <v>0</v>
      </c>
      <c r="AN45" s="63" t="str">
        <f t="shared" si="122"/>
        <v/>
      </c>
      <c r="AO45" s="64">
        <f t="shared" si="123"/>
        <v>0</v>
      </c>
      <c r="AP45" s="66">
        <f t="shared" si="124"/>
        <v>0</v>
      </c>
      <c r="AR45" s="69" t="str">
        <f t="shared" si="125"/>
        <v/>
      </c>
      <c r="AS45" s="64">
        <f t="shared" si="126"/>
        <v>0</v>
      </c>
      <c r="AT45" s="65">
        <f t="shared" si="127"/>
        <v>0</v>
      </c>
      <c r="AU45" s="73" t="str">
        <f t="shared" si="128"/>
        <v/>
      </c>
      <c r="AV45" s="64">
        <f t="shared" si="129"/>
        <v>0</v>
      </c>
      <c r="AW45" s="65">
        <f t="shared" si="130"/>
        <v>0</v>
      </c>
      <c r="AX45" s="68" t="str">
        <f t="shared" si="131"/>
        <v/>
      </c>
      <c r="AY45" s="64">
        <f t="shared" si="132"/>
        <v>0</v>
      </c>
      <c r="AZ45" s="66">
        <f t="shared" si="133"/>
        <v>0</v>
      </c>
      <c r="BB45" s="69" t="str">
        <f t="shared" si="134"/>
        <v/>
      </c>
      <c r="BC45" s="64">
        <f t="shared" si="135"/>
        <v>0</v>
      </c>
      <c r="BD45" s="65">
        <f t="shared" si="136"/>
        <v>0</v>
      </c>
      <c r="BE45" s="73" t="str">
        <f t="shared" si="137"/>
        <v/>
      </c>
      <c r="BF45" s="64">
        <f t="shared" si="138"/>
        <v>0</v>
      </c>
      <c r="BG45" s="65">
        <f t="shared" si="139"/>
        <v>0</v>
      </c>
      <c r="BH45" s="68" t="str">
        <f t="shared" si="140"/>
        <v/>
      </c>
      <c r="BI45" s="64">
        <f t="shared" si="141"/>
        <v>0</v>
      </c>
      <c r="BJ45" s="66">
        <f t="shared" si="142"/>
        <v>0</v>
      </c>
      <c r="BK45" s="69" t="str">
        <f t="shared" si="143"/>
        <v/>
      </c>
      <c r="BL45" s="64">
        <f t="shared" si="144"/>
        <v>0</v>
      </c>
      <c r="BM45" s="65">
        <f t="shared" si="145"/>
        <v>0</v>
      </c>
      <c r="BO45" s="63" t="str">
        <f t="shared" si="146"/>
        <v/>
      </c>
      <c r="BP45" s="64">
        <f t="shared" si="147"/>
        <v>0</v>
      </c>
      <c r="BQ45" s="65">
        <f t="shared" si="148"/>
        <v>0</v>
      </c>
      <c r="BS45" s="69" t="str">
        <f t="shared" si="149"/>
        <v/>
      </c>
      <c r="BT45" s="64">
        <f t="shared" si="150"/>
        <v>0</v>
      </c>
      <c r="BU45" s="65">
        <f t="shared" si="151"/>
        <v>0</v>
      </c>
      <c r="BV45" s="63" t="str">
        <f t="shared" si="152"/>
        <v/>
      </c>
      <c r="BW45" s="64">
        <f t="shared" si="153"/>
        <v>0</v>
      </c>
      <c r="BX45" s="65">
        <f t="shared" si="154"/>
        <v>0</v>
      </c>
      <c r="BY45" s="63" t="str">
        <f t="shared" si="155"/>
        <v/>
      </c>
      <c r="BZ45" s="64">
        <f t="shared" si="156"/>
        <v>0</v>
      </c>
      <c r="CA45" s="65">
        <f t="shared" si="157"/>
        <v>0</v>
      </c>
      <c r="CC45" s="63" t="str">
        <f t="shared" si="158"/>
        <v/>
      </c>
      <c r="CD45" s="64">
        <f t="shared" si="159"/>
        <v>0</v>
      </c>
      <c r="CE45" s="65">
        <f t="shared" si="160"/>
        <v>0</v>
      </c>
      <c r="CF45" s="63" t="str">
        <f t="shared" si="161"/>
        <v/>
      </c>
      <c r="CG45" s="64">
        <f t="shared" si="162"/>
        <v>0</v>
      </c>
      <c r="CH45" s="65">
        <f t="shared" si="163"/>
        <v>0</v>
      </c>
      <c r="CI45" s="63" t="str">
        <f t="shared" si="164"/>
        <v/>
      </c>
      <c r="CJ45" s="64">
        <f t="shared" si="165"/>
        <v>0</v>
      </c>
      <c r="CK45" s="65">
        <f t="shared" si="166"/>
        <v>0</v>
      </c>
      <c r="CL45" s="70"/>
      <c r="CM45" s="63" t="str">
        <f t="shared" si="167"/>
        <v/>
      </c>
      <c r="CN45" s="64">
        <f t="shared" si="168"/>
        <v>0</v>
      </c>
      <c r="CO45" s="65">
        <f t="shared" si="169"/>
        <v>0</v>
      </c>
      <c r="CP45" s="67" t="str">
        <f t="shared" si="170"/>
        <v/>
      </c>
      <c r="CQ45" s="64">
        <f t="shared" si="171"/>
        <v>0</v>
      </c>
      <c r="CR45" s="65">
        <f t="shared" si="172"/>
        <v>0</v>
      </c>
      <c r="CS45" s="68" t="str">
        <f t="shared" si="173"/>
        <v/>
      </c>
      <c r="CT45" s="64">
        <f t="shared" si="174"/>
        <v>0</v>
      </c>
      <c r="CU45" s="66">
        <f t="shared" si="175"/>
        <v>0</v>
      </c>
      <c r="CX45" s="63" t="str">
        <f t="shared" si="176"/>
        <v/>
      </c>
      <c r="CY45" s="64">
        <f t="shared" si="177"/>
        <v>0</v>
      </c>
      <c r="CZ45" s="65">
        <f t="shared" si="178"/>
        <v>0</v>
      </c>
      <c r="DA45" s="67" t="str">
        <f t="shared" si="179"/>
        <v/>
      </c>
      <c r="DB45" s="64">
        <f t="shared" si="180"/>
        <v>0</v>
      </c>
      <c r="DC45" s="65">
        <f t="shared" si="181"/>
        <v>0</v>
      </c>
      <c r="DD45" s="68" t="str">
        <f t="shared" si="182"/>
        <v/>
      </c>
      <c r="DE45" s="64">
        <f t="shared" si="183"/>
        <v>0</v>
      </c>
      <c r="DF45" s="66">
        <f t="shared" si="184"/>
        <v>0</v>
      </c>
      <c r="DH45" s="63" t="str">
        <f t="shared" si="185"/>
        <v/>
      </c>
      <c r="DI45" s="77">
        <f t="shared" si="186"/>
        <v>0</v>
      </c>
      <c r="DJ45" s="65">
        <f t="shared" si="187"/>
        <v>0</v>
      </c>
      <c r="DK45" s="67" t="str">
        <f t="shared" si="188"/>
        <v/>
      </c>
      <c r="DL45" s="77">
        <f t="shared" si="189"/>
        <v>0</v>
      </c>
      <c r="DM45" s="65">
        <f t="shared" si="190"/>
        <v>0</v>
      </c>
      <c r="DN45" s="68" t="str">
        <f t="shared" si="191"/>
        <v/>
      </c>
      <c r="DO45" s="77">
        <f t="shared" si="192"/>
        <v>0</v>
      </c>
      <c r="DP45" s="78">
        <f t="shared" si="193"/>
        <v>0</v>
      </c>
      <c r="DQ45" s="57"/>
      <c r="DR45" s="63" t="str">
        <f t="shared" si="194"/>
        <v/>
      </c>
      <c r="DS45" s="77">
        <f t="shared" si="195"/>
        <v>0</v>
      </c>
      <c r="DT45" s="65">
        <f t="shared" si="196"/>
        <v>0</v>
      </c>
      <c r="DU45" s="67" t="str">
        <f t="shared" si="197"/>
        <v/>
      </c>
      <c r="DV45" s="77">
        <f t="shared" si="198"/>
        <v>0</v>
      </c>
      <c r="DW45" s="65">
        <f t="shared" si="199"/>
        <v>0</v>
      </c>
      <c r="DX45" s="68" t="str">
        <f t="shared" si="200"/>
        <v/>
      </c>
      <c r="DY45" s="77">
        <f t="shared" si="201"/>
        <v>0</v>
      </c>
      <c r="DZ45" s="78">
        <f t="shared" si="202"/>
        <v>0</v>
      </c>
    </row>
    <row r="46" spans="1:130" x14ac:dyDescent="0.15">
      <c r="A46" s="59" t="e">
        <f>IF(#REF!=0,"",RANK(#REF!,#REF!,0))</f>
        <v>#REF!</v>
      </c>
      <c r="B46" s="59" t="str">
        <f t="shared" si="0"/>
        <v/>
      </c>
      <c r="C46" s="59" t="str">
        <f t="shared" si="1"/>
        <v/>
      </c>
      <c r="D46" s="59" t="str">
        <f t="shared" si="2"/>
        <v/>
      </c>
      <c r="E46" t="s">
        <v>115</v>
      </c>
      <c r="F46" t="s">
        <v>74</v>
      </c>
      <c r="G46">
        <v>81425</v>
      </c>
      <c r="H46" s="60">
        <f t="shared" si="3"/>
        <v>0</v>
      </c>
      <c r="I46" s="60">
        <f t="shared" si="4"/>
        <v>0</v>
      </c>
      <c r="J46" s="60">
        <f t="shared" si="5"/>
        <v>0</v>
      </c>
      <c r="K46" s="61">
        <f t="shared" si="6"/>
        <v>0</v>
      </c>
      <c r="L46" s="61">
        <f t="shared" si="7"/>
        <v>0</v>
      </c>
      <c r="M46" s="61">
        <f t="shared" si="8"/>
        <v>0</v>
      </c>
      <c r="N46" s="61">
        <f t="shared" si="9"/>
        <v>0</v>
      </c>
      <c r="O46" s="61">
        <f t="shared" si="10"/>
        <v>0</v>
      </c>
      <c r="P46" s="61">
        <f t="shared" si="11"/>
        <v>0</v>
      </c>
      <c r="Q46" s="61">
        <f t="shared" si="12"/>
        <v>0</v>
      </c>
      <c r="R46" s="61">
        <f t="shared" si="13"/>
        <v>0</v>
      </c>
      <c r="S46" s="61">
        <f t="shared" si="14"/>
        <v>0</v>
      </c>
      <c r="T46" s="61">
        <f t="shared" si="15"/>
        <v>0</v>
      </c>
      <c r="U46" s="61">
        <f t="shared" si="16"/>
        <v>0</v>
      </c>
      <c r="V46" s="61">
        <f t="shared" si="17"/>
        <v>0</v>
      </c>
      <c r="W46" s="61">
        <f t="shared" si="18"/>
        <v>0</v>
      </c>
      <c r="X46" s="61">
        <f t="shared" si="19"/>
        <v>0</v>
      </c>
      <c r="Y46" s="61">
        <f t="shared" si="20"/>
        <v>0</v>
      </c>
      <c r="Z46" s="61">
        <f t="shared" si="21"/>
        <v>0</v>
      </c>
      <c r="AA46" s="61">
        <f t="shared" si="22"/>
        <v>0</v>
      </c>
      <c r="AB46" s="61">
        <f t="shared" si="23"/>
        <v>0</v>
      </c>
      <c r="AC46" s="61">
        <f t="shared" si="24"/>
        <v>0</v>
      </c>
      <c r="AD46" s="61">
        <f t="shared" si="25"/>
        <v>0</v>
      </c>
      <c r="AE46" s="61">
        <f t="shared" si="26"/>
        <v>0</v>
      </c>
      <c r="AF46" s="62">
        <f t="shared" si="27"/>
        <v>0</v>
      </c>
      <c r="AG46" s="62">
        <f t="shared" si="28"/>
        <v>0</v>
      </c>
      <c r="AH46" s="63" t="str">
        <f t="shared" si="116"/>
        <v/>
      </c>
      <c r="AI46" s="64">
        <f t="shared" si="117"/>
        <v>0</v>
      </c>
      <c r="AJ46" s="65">
        <f t="shared" si="118"/>
        <v>0</v>
      </c>
      <c r="AK46" s="63" t="str">
        <f t="shared" si="119"/>
        <v/>
      </c>
      <c r="AL46" s="64">
        <f t="shared" si="120"/>
        <v>0</v>
      </c>
      <c r="AM46" s="65">
        <f t="shared" si="121"/>
        <v>0</v>
      </c>
      <c r="AN46" s="63" t="str">
        <f t="shared" si="122"/>
        <v/>
      </c>
      <c r="AO46" s="64">
        <f t="shared" si="123"/>
        <v>0</v>
      </c>
      <c r="AP46" s="66">
        <f t="shared" si="124"/>
        <v>0</v>
      </c>
      <c r="AR46" s="69" t="str">
        <f t="shared" si="125"/>
        <v/>
      </c>
      <c r="AS46" s="64">
        <f t="shared" si="126"/>
        <v>0</v>
      </c>
      <c r="AT46" s="65">
        <f t="shared" si="127"/>
        <v>0</v>
      </c>
      <c r="AU46" s="73" t="str">
        <f t="shared" si="128"/>
        <v/>
      </c>
      <c r="AV46" s="64">
        <f t="shared" si="129"/>
        <v>0</v>
      </c>
      <c r="AW46" s="65">
        <f t="shared" si="130"/>
        <v>0</v>
      </c>
      <c r="AX46" s="68" t="str">
        <f t="shared" si="131"/>
        <v/>
      </c>
      <c r="AY46" s="64">
        <f t="shared" si="132"/>
        <v>0</v>
      </c>
      <c r="AZ46" s="66">
        <f t="shared" si="133"/>
        <v>0</v>
      </c>
      <c r="BB46" s="69" t="str">
        <f t="shared" si="134"/>
        <v/>
      </c>
      <c r="BC46" s="64">
        <f t="shared" si="135"/>
        <v>0</v>
      </c>
      <c r="BD46" s="65">
        <f t="shared" si="136"/>
        <v>0</v>
      </c>
      <c r="BE46" s="73" t="str">
        <f t="shared" si="137"/>
        <v/>
      </c>
      <c r="BF46" s="64">
        <f t="shared" si="138"/>
        <v>0</v>
      </c>
      <c r="BG46" s="65">
        <f t="shared" si="139"/>
        <v>0</v>
      </c>
      <c r="BH46" s="68" t="str">
        <f t="shared" si="140"/>
        <v/>
      </c>
      <c r="BI46" s="64">
        <f t="shared" si="141"/>
        <v>0</v>
      </c>
      <c r="BJ46" s="66">
        <f t="shared" si="142"/>
        <v>0</v>
      </c>
      <c r="BK46" s="69" t="str">
        <f t="shared" si="143"/>
        <v/>
      </c>
      <c r="BL46" s="64">
        <f t="shared" si="144"/>
        <v>0</v>
      </c>
      <c r="BM46" s="65">
        <f t="shared" si="145"/>
        <v>0</v>
      </c>
      <c r="BO46" s="63" t="str">
        <f t="shared" si="146"/>
        <v/>
      </c>
      <c r="BP46" s="64">
        <f t="shared" si="147"/>
        <v>0</v>
      </c>
      <c r="BQ46" s="65">
        <f t="shared" si="148"/>
        <v>0</v>
      </c>
      <c r="BS46" s="69" t="str">
        <f t="shared" si="149"/>
        <v/>
      </c>
      <c r="BT46" s="64">
        <f t="shared" si="150"/>
        <v>0</v>
      </c>
      <c r="BU46" s="65">
        <f t="shared" si="151"/>
        <v>0</v>
      </c>
      <c r="BV46" s="63" t="str">
        <f t="shared" si="152"/>
        <v/>
      </c>
      <c r="BW46" s="64">
        <f t="shared" si="153"/>
        <v>0</v>
      </c>
      <c r="BX46" s="65">
        <f t="shared" si="154"/>
        <v>0</v>
      </c>
      <c r="BY46" s="63" t="str">
        <f t="shared" si="155"/>
        <v/>
      </c>
      <c r="BZ46" s="64">
        <f t="shared" si="156"/>
        <v>0</v>
      </c>
      <c r="CA46" s="65">
        <f t="shared" si="157"/>
        <v>0</v>
      </c>
      <c r="CC46" s="63" t="str">
        <f t="shared" si="158"/>
        <v/>
      </c>
      <c r="CD46" s="64">
        <f t="shared" si="159"/>
        <v>0</v>
      </c>
      <c r="CE46" s="65">
        <f t="shared" si="160"/>
        <v>0</v>
      </c>
      <c r="CF46" s="63" t="str">
        <f t="shared" si="161"/>
        <v/>
      </c>
      <c r="CG46" s="64">
        <f t="shared" si="162"/>
        <v>0</v>
      </c>
      <c r="CH46" s="65">
        <f t="shared" si="163"/>
        <v>0</v>
      </c>
      <c r="CI46" s="63" t="str">
        <f t="shared" si="164"/>
        <v/>
      </c>
      <c r="CJ46" s="64">
        <f t="shared" si="165"/>
        <v>0</v>
      </c>
      <c r="CK46" s="65">
        <f t="shared" si="166"/>
        <v>0</v>
      </c>
      <c r="CL46" s="70"/>
      <c r="CM46" s="63" t="str">
        <f t="shared" si="167"/>
        <v/>
      </c>
      <c r="CN46" s="64">
        <f t="shared" si="168"/>
        <v>0</v>
      </c>
      <c r="CO46" s="65">
        <f t="shared" si="169"/>
        <v>0</v>
      </c>
      <c r="CP46" s="67" t="str">
        <f t="shared" si="170"/>
        <v/>
      </c>
      <c r="CQ46" s="64">
        <f t="shared" si="171"/>
        <v>0</v>
      </c>
      <c r="CR46" s="65">
        <f t="shared" si="172"/>
        <v>0</v>
      </c>
      <c r="CS46" s="68" t="str">
        <f t="shared" si="173"/>
        <v/>
      </c>
      <c r="CT46" s="64">
        <f t="shared" si="174"/>
        <v>0</v>
      </c>
      <c r="CU46" s="66">
        <f t="shared" si="175"/>
        <v>0</v>
      </c>
      <c r="CX46" s="63" t="str">
        <f t="shared" si="176"/>
        <v/>
      </c>
      <c r="CY46" s="64">
        <f t="shared" si="177"/>
        <v>0</v>
      </c>
      <c r="CZ46" s="65">
        <f t="shared" si="178"/>
        <v>0</v>
      </c>
      <c r="DA46" s="67" t="str">
        <f t="shared" si="179"/>
        <v/>
      </c>
      <c r="DB46" s="64">
        <f t="shared" si="180"/>
        <v>0</v>
      </c>
      <c r="DC46" s="65">
        <f t="shared" si="181"/>
        <v>0</v>
      </c>
      <c r="DD46" s="68" t="str">
        <f t="shared" si="182"/>
        <v/>
      </c>
      <c r="DE46" s="64">
        <f t="shared" si="183"/>
        <v>0</v>
      </c>
      <c r="DF46" s="66">
        <f t="shared" si="184"/>
        <v>0</v>
      </c>
      <c r="DH46" s="63" t="str">
        <f t="shared" si="185"/>
        <v/>
      </c>
      <c r="DI46" s="64">
        <f t="shared" si="186"/>
        <v>0</v>
      </c>
      <c r="DJ46" s="65">
        <f t="shared" si="187"/>
        <v>0</v>
      </c>
      <c r="DK46" s="67" t="str">
        <f t="shared" si="188"/>
        <v/>
      </c>
      <c r="DL46" s="64">
        <f t="shared" si="189"/>
        <v>0</v>
      </c>
      <c r="DM46" s="65">
        <f t="shared" si="190"/>
        <v>0</v>
      </c>
      <c r="DN46" s="68" t="str">
        <f t="shared" si="191"/>
        <v/>
      </c>
      <c r="DO46" s="64">
        <f t="shared" si="192"/>
        <v>0</v>
      </c>
      <c r="DP46" s="66">
        <f t="shared" si="193"/>
        <v>0</v>
      </c>
      <c r="DQ46" s="57"/>
      <c r="DR46" s="63" t="str">
        <f t="shared" si="194"/>
        <v/>
      </c>
      <c r="DS46" s="64">
        <f t="shared" si="195"/>
        <v>0</v>
      </c>
      <c r="DT46" s="65">
        <f t="shared" si="196"/>
        <v>0</v>
      </c>
      <c r="DU46" s="67" t="str">
        <f t="shared" si="197"/>
        <v/>
      </c>
      <c r="DV46" s="64">
        <f t="shared" si="198"/>
        <v>0</v>
      </c>
      <c r="DW46" s="65">
        <f t="shared" si="199"/>
        <v>0</v>
      </c>
      <c r="DX46" s="68" t="str">
        <f t="shared" si="200"/>
        <v/>
      </c>
      <c r="DY46" s="64">
        <f t="shared" si="201"/>
        <v>0</v>
      </c>
      <c r="DZ46" s="66">
        <f t="shared" si="202"/>
        <v>0</v>
      </c>
    </row>
    <row r="47" spans="1:130" x14ac:dyDescent="0.15">
      <c r="A47" s="59" t="e">
        <f>IF(#REF!=0,"",RANK(#REF!,#REF!,0))</f>
        <v>#REF!</v>
      </c>
      <c r="B47" s="59" t="str">
        <f t="shared" si="0"/>
        <v/>
      </c>
      <c r="C47" s="59" t="str">
        <f t="shared" si="1"/>
        <v/>
      </c>
      <c r="D47" s="59" t="str">
        <f t="shared" si="2"/>
        <v/>
      </c>
      <c r="E47" t="s">
        <v>116</v>
      </c>
      <c r="F47" t="s">
        <v>83</v>
      </c>
      <c r="G47">
        <v>94149</v>
      </c>
      <c r="H47" s="60">
        <f t="shared" si="3"/>
        <v>0</v>
      </c>
      <c r="I47" s="60">
        <f t="shared" si="4"/>
        <v>0</v>
      </c>
      <c r="J47" s="60">
        <f t="shared" si="5"/>
        <v>0</v>
      </c>
      <c r="K47" s="61">
        <f t="shared" si="6"/>
        <v>0</v>
      </c>
      <c r="L47" s="61">
        <f t="shared" si="7"/>
        <v>0</v>
      </c>
      <c r="M47" s="61">
        <f t="shared" si="8"/>
        <v>0</v>
      </c>
      <c r="N47" s="61">
        <f t="shared" si="9"/>
        <v>0</v>
      </c>
      <c r="O47" s="61">
        <f t="shared" si="10"/>
        <v>0</v>
      </c>
      <c r="P47" s="61">
        <f t="shared" si="11"/>
        <v>0</v>
      </c>
      <c r="Q47" s="61">
        <f t="shared" si="12"/>
        <v>0</v>
      </c>
      <c r="R47" s="61">
        <f t="shared" si="13"/>
        <v>0</v>
      </c>
      <c r="S47" s="61">
        <f t="shared" si="14"/>
        <v>0</v>
      </c>
      <c r="T47" s="61">
        <f t="shared" si="15"/>
        <v>0</v>
      </c>
      <c r="U47" s="61">
        <f t="shared" si="16"/>
        <v>0</v>
      </c>
      <c r="V47" s="61">
        <f t="shared" si="17"/>
        <v>0</v>
      </c>
      <c r="W47" s="61">
        <f t="shared" si="18"/>
        <v>0</v>
      </c>
      <c r="X47" s="61">
        <f t="shared" si="19"/>
        <v>0</v>
      </c>
      <c r="Y47" s="61">
        <f t="shared" si="20"/>
        <v>0</v>
      </c>
      <c r="Z47" s="61">
        <f t="shared" si="21"/>
        <v>0</v>
      </c>
      <c r="AA47" s="61">
        <f t="shared" si="22"/>
        <v>0</v>
      </c>
      <c r="AB47" s="61">
        <f t="shared" si="23"/>
        <v>0</v>
      </c>
      <c r="AC47" s="61">
        <f t="shared" si="24"/>
        <v>0</v>
      </c>
      <c r="AD47" s="61">
        <f t="shared" si="25"/>
        <v>0</v>
      </c>
      <c r="AE47" s="61">
        <f t="shared" si="26"/>
        <v>0</v>
      </c>
      <c r="AF47" s="62">
        <f t="shared" si="27"/>
        <v>0</v>
      </c>
      <c r="AG47" s="62">
        <f t="shared" si="28"/>
        <v>0</v>
      </c>
      <c r="AH47" s="63" t="str">
        <f t="shared" si="116"/>
        <v/>
      </c>
      <c r="AI47" s="64">
        <f t="shared" si="117"/>
        <v>0</v>
      </c>
      <c r="AJ47" s="65">
        <f t="shared" si="118"/>
        <v>0</v>
      </c>
      <c r="AK47" s="63" t="str">
        <f t="shared" si="119"/>
        <v/>
      </c>
      <c r="AL47" s="64">
        <f t="shared" si="120"/>
        <v>0</v>
      </c>
      <c r="AM47" s="65">
        <f t="shared" si="121"/>
        <v>0</v>
      </c>
      <c r="AN47" s="63" t="str">
        <f t="shared" si="122"/>
        <v/>
      </c>
      <c r="AO47" s="64">
        <f t="shared" si="123"/>
        <v>0</v>
      </c>
      <c r="AP47" s="66">
        <f t="shared" si="124"/>
        <v>0</v>
      </c>
      <c r="AR47" s="69" t="str">
        <f t="shared" si="125"/>
        <v/>
      </c>
      <c r="AS47" s="64">
        <f t="shared" si="126"/>
        <v>0</v>
      </c>
      <c r="AT47" s="65">
        <f t="shared" si="127"/>
        <v>0</v>
      </c>
      <c r="AU47" s="73" t="str">
        <f t="shared" si="128"/>
        <v/>
      </c>
      <c r="AV47" s="64">
        <f t="shared" si="129"/>
        <v>0</v>
      </c>
      <c r="AW47" s="65">
        <f t="shared" si="130"/>
        <v>0</v>
      </c>
      <c r="AX47" s="68" t="str">
        <f t="shared" si="131"/>
        <v/>
      </c>
      <c r="AY47" s="64">
        <f t="shared" si="132"/>
        <v>0</v>
      </c>
      <c r="AZ47" s="66">
        <f t="shared" si="133"/>
        <v>0</v>
      </c>
      <c r="BB47" s="69" t="str">
        <f t="shared" si="134"/>
        <v/>
      </c>
      <c r="BC47" s="64">
        <f t="shared" si="135"/>
        <v>0</v>
      </c>
      <c r="BD47" s="65">
        <f t="shared" si="136"/>
        <v>0</v>
      </c>
      <c r="BE47" s="73" t="str">
        <f t="shared" si="137"/>
        <v/>
      </c>
      <c r="BF47" s="64">
        <f t="shared" si="138"/>
        <v>0</v>
      </c>
      <c r="BG47" s="65">
        <f t="shared" si="139"/>
        <v>0</v>
      </c>
      <c r="BH47" s="68" t="str">
        <f t="shared" si="140"/>
        <v/>
      </c>
      <c r="BI47" s="64">
        <f t="shared" si="141"/>
        <v>0</v>
      </c>
      <c r="BJ47" s="66">
        <f t="shared" si="142"/>
        <v>0</v>
      </c>
      <c r="BK47" s="69" t="str">
        <f t="shared" si="143"/>
        <v/>
      </c>
      <c r="BL47" s="64">
        <f t="shared" si="144"/>
        <v>0</v>
      </c>
      <c r="BM47" s="65">
        <f t="shared" si="145"/>
        <v>0</v>
      </c>
      <c r="BO47" s="63" t="str">
        <f t="shared" si="146"/>
        <v/>
      </c>
      <c r="BP47" s="64">
        <f t="shared" si="147"/>
        <v>0</v>
      </c>
      <c r="BQ47" s="65">
        <f t="shared" si="148"/>
        <v>0</v>
      </c>
      <c r="BS47" s="69" t="str">
        <f t="shared" si="149"/>
        <v/>
      </c>
      <c r="BT47" s="64">
        <f t="shared" si="150"/>
        <v>0</v>
      </c>
      <c r="BU47" s="65">
        <f t="shared" si="151"/>
        <v>0</v>
      </c>
      <c r="BV47" s="63" t="str">
        <f t="shared" si="152"/>
        <v/>
      </c>
      <c r="BW47" s="64">
        <f t="shared" si="153"/>
        <v>0</v>
      </c>
      <c r="BX47" s="65">
        <f t="shared" si="154"/>
        <v>0</v>
      </c>
      <c r="BY47" s="63" t="str">
        <f t="shared" si="155"/>
        <v/>
      </c>
      <c r="BZ47" s="64">
        <f t="shared" si="156"/>
        <v>0</v>
      </c>
      <c r="CA47" s="65">
        <f t="shared" si="157"/>
        <v>0</v>
      </c>
      <c r="CC47" s="63" t="str">
        <f t="shared" si="158"/>
        <v/>
      </c>
      <c r="CD47" s="64">
        <f t="shared" si="159"/>
        <v>0</v>
      </c>
      <c r="CE47" s="65">
        <f t="shared" si="160"/>
        <v>0</v>
      </c>
      <c r="CF47" s="63" t="str">
        <f t="shared" si="161"/>
        <v/>
      </c>
      <c r="CG47" s="64">
        <f t="shared" si="162"/>
        <v>0</v>
      </c>
      <c r="CH47" s="65">
        <f t="shared" si="163"/>
        <v>0</v>
      </c>
      <c r="CI47" s="63" t="str">
        <f t="shared" si="164"/>
        <v/>
      </c>
      <c r="CJ47" s="64">
        <f t="shared" si="165"/>
        <v>0</v>
      </c>
      <c r="CK47" s="65">
        <f t="shared" si="166"/>
        <v>0</v>
      </c>
      <c r="CL47" s="70"/>
      <c r="CM47" s="63" t="str">
        <f t="shared" si="167"/>
        <v/>
      </c>
      <c r="CN47" s="64">
        <f t="shared" si="168"/>
        <v>0</v>
      </c>
      <c r="CO47" s="65">
        <f t="shared" si="169"/>
        <v>0</v>
      </c>
      <c r="CP47" s="67" t="str">
        <f t="shared" si="170"/>
        <v/>
      </c>
      <c r="CQ47" s="64">
        <f t="shared" si="171"/>
        <v>0</v>
      </c>
      <c r="CR47" s="65">
        <f t="shared" si="172"/>
        <v>0</v>
      </c>
      <c r="CS47" s="68" t="str">
        <f t="shared" si="173"/>
        <v/>
      </c>
      <c r="CT47" s="64">
        <f t="shared" si="174"/>
        <v>0</v>
      </c>
      <c r="CU47" s="66">
        <f t="shared" si="175"/>
        <v>0</v>
      </c>
      <c r="CX47" s="63" t="str">
        <f t="shared" si="176"/>
        <v/>
      </c>
      <c r="CY47" s="64">
        <f t="shared" si="177"/>
        <v>0</v>
      </c>
      <c r="CZ47" s="65">
        <f t="shared" si="178"/>
        <v>0</v>
      </c>
      <c r="DA47" s="67" t="str">
        <f t="shared" si="179"/>
        <v/>
      </c>
      <c r="DB47" s="64">
        <f t="shared" si="180"/>
        <v>0</v>
      </c>
      <c r="DC47" s="65">
        <f t="shared" si="181"/>
        <v>0</v>
      </c>
      <c r="DD47" s="68" t="str">
        <f t="shared" si="182"/>
        <v/>
      </c>
      <c r="DE47" s="64">
        <f t="shared" si="183"/>
        <v>0</v>
      </c>
      <c r="DF47" s="66">
        <f t="shared" si="184"/>
        <v>0</v>
      </c>
      <c r="DH47" s="63" t="str">
        <f t="shared" si="185"/>
        <v/>
      </c>
      <c r="DI47" s="64">
        <f t="shared" si="186"/>
        <v>0</v>
      </c>
      <c r="DJ47" s="65">
        <f t="shared" si="187"/>
        <v>0</v>
      </c>
      <c r="DK47" s="67" t="str">
        <f t="shared" si="188"/>
        <v/>
      </c>
      <c r="DL47" s="64">
        <f t="shared" si="189"/>
        <v>0</v>
      </c>
      <c r="DM47" s="65">
        <f t="shared" si="190"/>
        <v>0</v>
      </c>
      <c r="DN47" s="68" t="str">
        <f t="shared" si="191"/>
        <v/>
      </c>
      <c r="DO47" s="64">
        <f t="shared" si="192"/>
        <v>0</v>
      </c>
      <c r="DP47" s="66">
        <f t="shared" si="193"/>
        <v>0</v>
      </c>
      <c r="DQ47" s="57"/>
      <c r="DR47" s="63" t="str">
        <f t="shared" si="194"/>
        <v/>
      </c>
      <c r="DS47" s="64">
        <f t="shared" si="195"/>
        <v>0</v>
      </c>
      <c r="DT47" s="65">
        <f t="shared" si="196"/>
        <v>0</v>
      </c>
      <c r="DU47" s="67" t="str">
        <f t="shared" si="197"/>
        <v/>
      </c>
      <c r="DV47" s="64">
        <f t="shared" si="198"/>
        <v>0</v>
      </c>
      <c r="DW47" s="65">
        <f t="shared" si="199"/>
        <v>0</v>
      </c>
      <c r="DX47" s="68" t="str">
        <f t="shared" si="200"/>
        <v/>
      </c>
      <c r="DY47" s="64">
        <f t="shared" si="201"/>
        <v>0</v>
      </c>
      <c r="DZ47" s="66">
        <f t="shared" si="202"/>
        <v>0</v>
      </c>
    </row>
    <row r="48" spans="1:130" x14ac:dyDescent="0.15">
      <c r="A48" s="59" t="e">
        <f>IF(#REF!=0,"",RANK(#REF!,#REF!,0))</f>
        <v>#REF!</v>
      </c>
      <c r="B48" s="59" t="str">
        <f t="shared" si="0"/>
        <v/>
      </c>
      <c r="C48" s="79"/>
      <c r="D48" s="79"/>
      <c r="G48"/>
      <c r="H48" s="60">
        <f t="shared" si="3"/>
        <v>0</v>
      </c>
      <c r="I48" s="60">
        <f t="shared" ref="I48:I57" si="203">LARGE(T48:W48,1)+LARGE(T48:W48,2)+LARGE(Z48:AG48,1)+LARGE(Z48:AE48,2)+LARGE(Z48:AG48,3)+LARGE(Q48:Q48,1)</f>
        <v>0</v>
      </c>
      <c r="J48" s="60">
        <f t="shared" si="5"/>
        <v>0</v>
      </c>
      <c r="K48" s="61">
        <f t="shared" si="6"/>
        <v>0</v>
      </c>
      <c r="L48" s="61">
        <f t="shared" si="7"/>
        <v>0</v>
      </c>
      <c r="M48" s="61">
        <f t="shared" si="8"/>
        <v>0</v>
      </c>
      <c r="N48" s="61">
        <f t="shared" si="9"/>
        <v>0</v>
      </c>
      <c r="O48" s="61">
        <f t="shared" si="10"/>
        <v>0</v>
      </c>
      <c r="P48" s="61">
        <f t="shared" si="11"/>
        <v>0</v>
      </c>
      <c r="Q48" s="61">
        <f t="shared" si="12"/>
        <v>0</v>
      </c>
      <c r="R48" s="61">
        <f t="shared" si="13"/>
        <v>0</v>
      </c>
      <c r="S48" s="61">
        <f t="shared" si="14"/>
        <v>0</v>
      </c>
      <c r="T48" s="61">
        <f t="shared" si="15"/>
        <v>0</v>
      </c>
      <c r="U48" s="61">
        <f t="shared" si="16"/>
        <v>0</v>
      </c>
      <c r="V48" s="61">
        <f t="shared" si="17"/>
        <v>0</v>
      </c>
      <c r="W48" s="61">
        <f t="shared" si="18"/>
        <v>0</v>
      </c>
      <c r="X48" s="61">
        <f t="shared" si="19"/>
        <v>0</v>
      </c>
      <c r="Y48" s="61">
        <f t="shared" si="20"/>
        <v>0</v>
      </c>
      <c r="Z48" s="61">
        <f t="shared" si="21"/>
        <v>0</v>
      </c>
      <c r="AA48" s="61">
        <f t="shared" si="22"/>
        <v>0</v>
      </c>
      <c r="AB48" s="61">
        <f t="shared" si="23"/>
        <v>0</v>
      </c>
      <c r="AC48" s="61">
        <f t="shared" si="24"/>
        <v>0</v>
      </c>
      <c r="AD48" s="61">
        <f t="shared" si="25"/>
        <v>0</v>
      </c>
      <c r="AE48" s="61">
        <f t="shared" si="26"/>
        <v>0</v>
      </c>
      <c r="AF48" s="62">
        <f t="shared" si="27"/>
        <v>0</v>
      </c>
      <c r="AG48" s="62">
        <f t="shared" si="28"/>
        <v>0</v>
      </c>
      <c r="AH48" s="63" t="str">
        <f t="shared" si="116"/>
        <v/>
      </c>
      <c r="AI48" s="64">
        <f t="shared" si="117"/>
        <v>0</v>
      </c>
      <c r="AJ48" s="65">
        <f t="shared" si="118"/>
        <v>0</v>
      </c>
      <c r="AK48" s="63" t="str">
        <f t="shared" si="119"/>
        <v/>
      </c>
      <c r="AL48" s="64">
        <f t="shared" si="120"/>
        <v>0</v>
      </c>
      <c r="AM48" s="65">
        <f t="shared" si="121"/>
        <v>0</v>
      </c>
      <c r="AN48" s="63" t="str">
        <f t="shared" si="122"/>
        <v/>
      </c>
      <c r="AO48" s="64">
        <f t="shared" si="123"/>
        <v>0</v>
      </c>
      <c r="AP48" s="66">
        <f t="shared" si="124"/>
        <v>0</v>
      </c>
      <c r="AR48" s="69" t="str">
        <f t="shared" si="125"/>
        <v/>
      </c>
      <c r="AS48" s="64">
        <f t="shared" si="126"/>
        <v>0</v>
      </c>
      <c r="AT48" s="65">
        <f t="shared" si="127"/>
        <v>0</v>
      </c>
      <c r="AU48" s="73" t="str">
        <f t="shared" si="128"/>
        <v/>
      </c>
      <c r="AV48" s="64">
        <f t="shared" si="129"/>
        <v>0</v>
      </c>
      <c r="AW48" s="65">
        <f t="shared" si="130"/>
        <v>0</v>
      </c>
      <c r="AX48" s="68" t="str">
        <f t="shared" si="131"/>
        <v/>
      </c>
      <c r="AY48" s="64">
        <f t="shared" si="132"/>
        <v>0</v>
      </c>
      <c r="AZ48" s="66">
        <f t="shared" si="133"/>
        <v>0</v>
      </c>
      <c r="BB48" s="69" t="str">
        <f t="shared" si="134"/>
        <v/>
      </c>
      <c r="BC48" s="64">
        <f t="shared" si="135"/>
        <v>0</v>
      </c>
      <c r="BD48" s="65">
        <f t="shared" si="136"/>
        <v>0</v>
      </c>
      <c r="BE48" s="73" t="str">
        <f t="shared" si="137"/>
        <v/>
      </c>
      <c r="BF48" s="64">
        <f t="shared" si="138"/>
        <v>0</v>
      </c>
      <c r="BG48" s="65">
        <f t="shared" si="139"/>
        <v>0</v>
      </c>
      <c r="BH48" s="68" t="str">
        <f t="shared" si="140"/>
        <v/>
      </c>
      <c r="BI48" s="64">
        <f t="shared" si="141"/>
        <v>0</v>
      </c>
      <c r="BJ48" s="66">
        <f t="shared" si="142"/>
        <v>0</v>
      </c>
      <c r="BK48" s="69" t="str">
        <f t="shared" si="143"/>
        <v/>
      </c>
      <c r="BL48" s="64">
        <f t="shared" si="144"/>
        <v>0</v>
      </c>
      <c r="BM48" s="65">
        <f t="shared" si="145"/>
        <v>0</v>
      </c>
      <c r="BO48" s="63" t="str">
        <f t="shared" si="146"/>
        <v/>
      </c>
      <c r="BP48" s="64">
        <f t="shared" si="147"/>
        <v>0</v>
      </c>
      <c r="BQ48" s="65">
        <f t="shared" si="148"/>
        <v>0</v>
      </c>
      <c r="BS48" s="69" t="str">
        <f t="shared" si="149"/>
        <v/>
      </c>
      <c r="BT48" s="64">
        <f t="shared" si="150"/>
        <v>0</v>
      </c>
      <c r="BU48" s="65">
        <f t="shared" si="151"/>
        <v>0</v>
      </c>
      <c r="BV48" s="63" t="str">
        <f t="shared" si="152"/>
        <v/>
      </c>
      <c r="BW48" s="64">
        <f t="shared" si="153"/>
        <v>0</v>
      </c>
      <c r="BX48" s="65">
        <f t="shared" si="154"/>
        <v>0</v>
      </c>
      <c r="BY48" s="63" t="str">
        <f t="shared" si="155"/>
        <v/>
      </c>
      <c r="BZ48" s="64">
        <f t="shared" si="156"/>
        <v>0</v>
      </c>
      <c r="CA48" s="65">
        <f t="shared" si="157"/>
        <v>0</v>
      </c>
      <c r="CC48" s="63" t="str">
        <f t="shared" si="158"/>
        <v/>
      </c>
      <c r="CD48" s="64">
        <f t="shared" si="159"/>
        <v>0</v>
      </c>
      <c r="CE48" s="65">
        <f t="shared" si="160"/>
        <v>0</v>
      </c>
      <c r="CF48" s="63" t="str">
        <f t="shared" si="161"/>
        <v/>
      </c>
      <c r="CG48" s="64">
        <f t="shared" si="162"/>
        <v>0</v>
      </c>
      <c r="CH48" s="65">
        <f t="shared" si="163"/>
        <v>0</v>
      </c>
      <c r="CI48" s="63" t="str">
        <f t="shared" si="164"/>
        <v/>
      </c>
      <c r="CJ48" s="64">
        <f t="shared" si="165"/>
        <v>0</v>
      </c>
      <c r="CK48" s="65">
        <f t="shared" si="166"/>
        <v>0</v>
      </c>
      <c r="CL48" s="70"/>
      <c r="CM48" s="63" t="str">
        <f t="shared" si="167"/>
        <v/>
      </c>
      <c r="CN48" s="64">
        <f t="shared" si="168"/>
        <v>0</v>
      </c>
      <c r="CO48" s="65">
        <f t="shared" si="169"/>
        <v>0</v>
      </c>
      <c r="CP48" s="67" t="str">
        <f t="shared" si="170"/>
        <v/>
      </c>
      <c r="CQ48" s="64">
        <f t="shared" si="171"/>
        <v>0</v>
      </c>
      <c r="CR48" s="65">
        <f t="shared" si="172"/>
        <v>0</v>
      </c>
      <c r="CS48" s="68" t="str">
        <f t="shared" si="173"/>
        <v/>
      </c>
      <c r="CT48" s="64">
        <f t="shared" si="174"/>
        <v>0</v>
      </c>
      <c r="CU48" s="66">
        <f t="shared" si="175"/>
        <v>0</v>
      </c>
      <c r="CX48" s="63" t="str">
        <f t="shared" si="176"/>
        <v/>
      </c>
      <c r="CY48" s="64">
        <f t="shared" si="177"/>
        <v>0</v>
      </c>
      <c r="CZ48" s="65">
        <f t="shared" si="178"/>
        <v>0</v>
      </c>
      <c r="DA48" s="67" t="str">
        <f t="shared" si="179"/>
        <v/>
      </c>
      <c r="DB48" s="64">
        <f t="shared" si="180"/>
        <v>0</v>
      </c>
      <c r="DC48" s="65">
        <f t="shared" si="181"/>
        <v>0</v>
      </c>
      <c r="DD48" s="68" t="str">
        <f t="shared" si="182"/>
        <v/>
      </c>
      <c r="DE48" s="64">
        <f t="shared" si="183"/>
        <v>0</v>
      </c>
      <c r="DF48" s="66">
        <f t="shared" si="184"/>
        <v>0</v>
      </c>
      <c r="DH48" s="63" t="str">
        <f t="shared" si="185"/>
        <v/>
      </c>
      <c r="DI48" s="64">
        <f t="shared" si="186"/>
        <v>0</v>
      </c>
      <c r="DJ48" s="65">
        <f t="shared" si="187"/>
        <v>0</v>
      </c>
      <c r="DK48" s="67" t="str">
        <f t="shared" si="188"/>
        <v/>
      </c>
      <c r="DL48" s="64">
        <f t="shared" si="189"/>
        <v>0</v>
      </c>
      <c r="DM48" s="65">
        <f t="shared" si="190"/>
        <v>0</v>
      </c>
      <c r="DN48" s="68" t="str">
        <f t="shared" si="191"/>
        <v/>
      </c>
      <c r="DO48" s="64">
        <f t="shared" si="192"/>
        <v>0</v>
      </c>
      <c r="DP48" s="66">
        <f t="shared" si="193"/>
        <v>0</v>
      </c>
      <c r="DQ48" s="57"/>
      <c r="DR48" s="63" t="str">
        <f t="shared" si="194"/>
        <v/>
      </c>
      <c r="DS48" s="64">
        <f t="shared" si="195"/>
        <v>0</v>
      </c>
      <c r="DT48" s="65">
        <f t="shared" si="196"/>
        <v>0</v>
      </c>
      <c r="DU48" s="67" t="str">
        <f t="shared" si="197"/>
        <v/>
      </c>
      <c r="DV48" s="64">
        <f t="shared" si="198"/>
        <v>0</v>
      </c>
      <c r="DW48" s="65">
        <f t="shared" si="199"/>
        <v>0</v>
      </c>
      <c r="DX48" s="68" t="str">
        <f t="shared" si="200"/>
        <v/>
      </c>
      <c r="DY48" s="64">
        <f t="shared" si="201"/>
        <v>0</v>
      </c>
      <c r="DZ48" s="66">
        <f t="shared" si="202"/>
        <v>0</v>
      </c>
    </row>
    <row r="49" spans="1:130" x14ac:dyDescent="0.15">
      <c r="A49" s="59" t="e">
        <f>IF(#REF!=0,"",RANK(#REF!,#REF!,0))</f>
        <v>#REF!</v>
      </c>
      <c r="B49" s="59" t="str">
        <f t="shared" si="0"/>
        <v/>
      </c>
      <c r="C49" s="79"/>
      <c r="D49" s="79"/>
      <c r="G49"/>
      <c r="H49" s="60">
        <f t="shared" si="3"/>
        <v>0</v>
      </c>
      <c r="I49" s="60">
        <f t="shared" si="203"/>
        <v>0</v>
      </c>
      <c r="J49" s="60">
        <f t="shared" si="5"/>
        <v>0</v>
      </c>
      <c r="K49" s="61">
        <f t="shared" si="6"/>
        <v>0</v>
      </c>
      <c r="L49" s="61">
        <f t="shared" si="7"/>
        <v>0</v>
      </c>
      <c r="M49" s="61">
        <f t="shared" si="8"/>
        <v>0</v>
      </c>
      <c r="N49" s="61">
        <f t="shared" si="9"/>
        <v>0</v>
      </c>
      <c r="O49" s="61">
        <f t="shared" si="10"/>
        <v>0</v>
      </c>
      <c r="P49" s="61">
        <f t="shared" si="11"/>
        <v>0</v>
      </c>
      <c r="Q49" s="61">
        <f t="shared" si="12"/>
        <v>0</v>
      </c>
      <c r="R49" s="61">
        <f t="shared" si="13"/>
        <v>0</v>
      </c>
      <c r="S49" s="61">
        <f t="shared" si="14"/>
        <v>0</v>
      </c>
      <c r="T49" s="61">
        <f t="shared" si="15"/>
        <v>0</v>
      </c>
      <c r="U49" s="61">
        <f t="shared" si="16"/>
        <v>0</v>
      </c>
      <c r="V49" s="61">
        <f t="shared" si="17"/>
        <v>0</v>
      </c>
      <c r="W49" s="61">
        <f t="shared" si="18"/>
        <v>0</v>
      </c>
      <c r="X49" s="61">
        <f t="shared" si="19"/>
        <v>0</v>
      </c>
      <c r="Y49" s="61">
        <f t="shared" si="20"/>
        <v>0</v>
      </c>
      <c r="Z49" s="61">
        <f t="shared" si="21"/>
        <v>0</v>
      </c>
      <c r="AA49" s="61">
        <f t="shared" si="22"/>
        <v>0</v>
      </c>
      <c r="AB49" s="61">
        <f t="shared" si="23"/>
        <v>0</v>
      </c>
      <c r="AC49" s="61">
        <f t="shared" si="24"/>
        <v>0</v>
      </c>
      <c r="AD49" s="61">
        <f t="shared" si="25"/>
        <v>0</v>
      </c>
      <c r="AE49" s="61">
        <f t="shared" si="26"/>
        <v>0</v>
      </c>
      <c r="AF49" s="62">
        <f t="shared" si="27"/>
        <v>0</v>
      </c>
      <c r="AG49" s="62">
        <f t="shared" si="28"/>
        <v>0</v>
      </c>
      <c r="AH49" s="63" t="str">
        <f t="shared" si="116"/>
        <v/>
      </c>
      <c r="AI49" s="64">
        <f t="shared" si="117"/>
        <v>0</v>
      </c>
      <c r="AJ49" s="65">
        <f t="shared" si="118"/>
        <v>0</v>
      </c>
      <c r="AK49" s="63" t="str">
        <f t="shared" si="119"/>
        <v/>
      </c>
      <c r="AL49" s="64">
        <f t="shared" si="120"/>
        <v>0</v>
      </c>
      <c r="AM49" s="65">
        <f t="shared" si="121"/>
        <v>0</v>
      </c>
      <c r="AN49" s="63" t="str">
        <f t="shared" si="122"/>
        <v/>
      </c>
      <c r="AO49" s="64">
        <f t="shared" si="123"/>
        <v>0</v>
      </c>
      <c r="AP49" s="66">
        <f t="shared" si="124"/>
        <v>0</v>
      </c>
      <c r="AR49" s="69" t="str">
        <f t="shared" si="125"/>
        <v/>
      </c>
      <c r="AS49" s="64">
        <f t="shared" si="126"/>
        <v>0</v>
      </c>
      <c r="AT49" s="65">
        <f t="shared" si="127"/>
        <v>0</v>
      </c>
      <c r="AU49" s="73" t="str">
        <f t="shared" si="128"/>
        <v/>
      </c>
      <c r="AV49" s="64">
        <f t="shared" si="129"/>
        <v>0</v>
      </c>
      <c r="AW49" s="65">
        <f t="shared" si="130"/>
        <v>0</v>
      </c>
      <c r="AX49" s="68" t="str">
        <f t="shared" si="131"/>
        <v/>
      </c>
      <c r="AY49" s="64">
        <f t="shared" si="132"/>
        <v>0</v>
      </c>
      <c r="AZ49" s="66">
        <f t="shared" si="133"/>
        <v>0</v>
      </c>
      <c r="BB49" s="69" t="str">
        <f t="shared" si="134"/>
        <v/>
      </c>
      <c r="BC49" s="64">
        <f t="shared" si="135"/>
        <v>0</v>
      </c>
      <c r="BD49" s="65">
        <f t="shared" si="136"/>
        <v>0</v>
      </c>
      <c r="BE49" s="73" t="str">
        <f t="shared" si="137"/>
        <v/>
      </c>
      <c r="BF49" s="64">
        <f t="shared" si="138"/>
        <v>0</v>
      </c>
      <c r="BG49" s="65">
        <f t="shared" si="139"/>
        <v>0</v>
      </c>
      <c r="BH49" s="68" t="str">
        <f t="shared" si="140"/>
        <v/>
      </c>
      <c r="BI49" s="64">
        <f t="shared" si="141"/>
        <v>0</v>
      </c>
      <c r="BJ49" s="66">
        <f t="shared" si="142"/>
        <v>0</v>
      </c>
      <c r="BK49" s="69" t="str">
        <f t="shared" si="143"/>
        <v/>
      </c>
      <c r="BL49" s="64">
        <f t="shared" si="144"/>
        <v>0</v>
      </c>
      <c r="BM49" s="65">
        <f t="shared" si="145"/>
        <v>0</v>
      </c>
      <c r="BO49" s="63" t="str">
        <f t="shared" si="146"/>
        <v/>
      </c>
      <c r="BP49" s="64">
        <f t="shared" si="147"/>
        <v>0</v>
      </c>
      <c r="BQ49" s="65">
        <f t="shared" si="148"/>
        <v>0</v>
      </c>
      <c r="BS49" s="69" t="str">
        <f t="shared" si="149"/>
        <v/>
      </c>
      <c r="BT49" s="64">
        <f t="shared" si="150"/>
        <v>0</v>
      </c>
      <c r="BU49" s="65">
        <f t="shared" si="151"/>
        <v>0</v>
      </c>
      <c r="BV49" s="63" t="str">
        <f t="shared" si="152"/>
        <v/>
      </c>
      <c r="BW49" s="64">
        <f t="shared" si="153"/>
        <v>0</v>
      </c>
      <c r="BX49" s="65">
        <f t="shared" si="154"/>
        <v>0</v>
      </c>
      <c r="BY49" s="63" t="str">
        <f t="shared" si="155"/>
        <v/>
      </c>
      <c r="BZ49" s="64">
        <f t="shared" si="156"/>
        <v>0</v>
      </c>
      <c r="CA49" s="65">
        <f t="shared" si="157"/>
        <v>0</v>
      </c>
      <c r="CC49" s="63" t="str">
        <f t="shared" si="158"/>
        <v/>
      </c>
      <c r="CD49" s="64">
        <f t="shared" si="159"/>
        <v>0</v>
      </c>
      <c r="CE49" s="65">
        <f t="shared" si="160"/>
        <v>0</v>
      </c>
      <c r="CF49" s="63" t="str">
        <f t="shared" si="161"/>
        <v/>
      </c>
      <c r="CG49" s="64">
        <f t="shared" si="162"/>
        <v>0</v>
      </c>
      <c r="CH49" s="65">
        <f t="shared" si="163"/>
        <v>0</v>
      </c>
      <c r="CI49" s="63" t="str">
        <f t="shared" si="164"/>
        <v/>
      </c>
      <c r="CJ49" s="64">
        <f t="shared" si="165"/>
        <v>0</v>
      </c>
      <c r="CK49" s="65">
        <f t="shared" si="166"/>
        <v>0</v>
      </c>
      <c r="CL49" s="70"/>
      <c r="CM49" s="63" t="str">
        <f t="shared" si="167"/>
        <v/>
      </c>
      <c r="CN49" s="64">
        <f t="shared" si="168"/>
        <v>0</v>
      </c>
      <c r="CO49" s="65">
        <f t="shared" si="169"/>
        <v>0</v>
      </c>
      <c r="CP49" s="67" t="str">
        <f t="shared" si="170"/>
        <v/>
      </c>
      <c r="CQ49" s="64">
        <f t="shared" si="171"/>
        <v>0</v>
      </c>
      <c r="CR49" s="65">
        <f t="shared" si="172"/>
        <v>0</v>
      </c>
      <c r="CS49" s="68" t="str">
        <f t="shared" si="173"/>
        <v/>
      </c>
      <c r="CT49" s="64">
        <f t="shared" si="174"/>
        <v>0</v>
      </c>
      <c r="CU49" s="66">
        <f t="shared" si="175"/>
        <v>0</v>
      </c>
      <c r="CX49" s="63" t="str">
        <f t="shared" si="176"/>
        <v/>
      </c>
      <c r="CY49" s="64">
        <f t="shared" si="177"/>
        <v>0</v>
      </c>
      <c r="CZ49" s="65">
        <f t="shared" si="178"/>
        <v>0</v>
      </c>
      <c r="DA49" s="67" t="str">
        <f t="shared" si="179"/>
        <v/>
      </c>
      <c r="DB49" s="64">
        <f t="shared" si="180"/>
        <v>0</v>
      </c>
      <c r="DC49" s="65">
        <f t="shared" si="181"/>
        <v>0</v>
      </c>
      <c r="DD49" s="68" t="str">
        <f t="shared" si="182"/>
        <v/>
      </c>
      <c r="DE49" s="64">
        <f t="shared" si="183"/>
        <v>0</v>
      </c>
      <c r="DF49" s="66">
        <f t="shared" si="184"/>
        <v>0</v>
      </c>
      <c r="DH49" s="63" t="str">
        <f t="shared" si="185"/>
        <v/>
      </c>
      <c r="DI49" s="64">
        <f t="shared" si="186"/>
        <v>0</v>
      </c>
      <c r="DJ49" s="65">
        <f t="shared" si="187"/>
        <v>0</v>
      </c>
      <c r="DK49" s="67" t="str">
        <f t="shared" si="188"/>
        <v/>
      </c>
      <c r="DL49" s="64">
        <f t="shared" si="189"/>
        <v>0</v>
      </c>
      <c r="DM49" s="65">
        <f t="shared" si="190"/>
        <v>0</v>
      </c>
      <c r="DN49" s="68" t="str">
        <f t="shared" si="191"/>
        <v/>
      </c>
      <c r="DO49" s="64">
        <f t="shared" si="192"/>
        <v>0</v>
      </c>
      <c r="DP49" s="66">
        <f t="shared" si="193"/>
        <v>0</v>
      </c>
      <c r="DQ49" s="57"/>
      <c r="DR49" s="63" t="str">
        <f t="shared" si="194"/>
        <v/>
      </c>
      <c r="DS49" s="64">
        <f t="shared" si="195"/>
        <v>0</v>
      </c>
      <c r="DT49" s="65">
        <f t="shared" si="196"/>
        <v>0</v>
      </c>
      <c r="DU49" s="67" t="str">
        <f t="shared" si="197"/>
        <v/>
      </c>
      <c r="DV49" s="64">
        <f t="shared" si="198"/>
        <v>0</v>
      </c>
      <c r="DW49" s="65">
        <f t="shared" si="199"/>
        <v>0</v>
      </c>
      <c r="DX49" s="68" t="str">
        <f t="shared" si="200"/>
        <v/>
      </c>
      <c r="DY49" s="64">
        <f t="shared" si="201"/>
        <v>0</v>
      </c>
      <c r="DZ49" s="66">
        <f t="shared" si="202"/>
        <v>0</v>
      </c>
    </row>
    <row r="50" spans="1:130" x14ac:dyDescent="0.15">
      <c r="A50" s="59" t="e">
        <f>IF(#REF!=0,"",RANK(#REF!,#REF!,0))</f>
        <v>#REF!</v>
      </c>
      <c r="B50" s="59" t="str">
        <f t="shared" si="0"/>
        <v/>
      </c>
      <c r="C50" s="79"/>
      <c r="D50" s="79"/>
      <c r="G50"/>
      <c r="H50" s="60">
        <f t="shared" si="3"/>
        <v>0</v>
      </c>
      <c r="I50" s="60">
        <f t="shared" si="203"/>
        <v>0</v>
      </c>
      <c r="J50" s="60">
        <f t="shared" si="5"/>
        <v>0</v>
      </c>
      <c r="K50" s="61">
        <f t="shared" si="6"/>
        <v>0</v>
      </c>
      <c r="L50" s="61">
        <f t="shared" si="7"/>
        <v>0</v>
      </c>
      <c r="M50" s="61">
        <f t="shared" si="8"/>
        <v>0</v>
      </c>
      <c r="N50" s="61">
        <f t="shared" si="9"/>
        <v>0</v>
      </c>
      <c r="O50" s="61">
        <f t="shared" si="10"/>
        <v>0</v>
      </c>
      <c r="P50" s="61">
        <f t="shared" si="11"/>
        <v>0</v>
      </c>
      <c r="Q50" s="61">
        <f t="shared" si="12"/>
        <v>0</v>
      </c>
      <c r="R50" s="61">
        <f t="shared" si="13"/>
        <v>0</v>
      </c>
      <c r="S50" s="61">
        <f t="shared" si="14"/>
        <v>0</v>
      </c>
      <c r="T50" s="61">
        <f t="shared" si="15"/>
        <v>0</v>
      </c>
      <c r="U50" s="61">
        <f t="shared" si="16"/>
        <v>0</v>
      </c>
      <c r="V50" s="61">
        <f t="shared" si="17"/>
        <v>0</v>
      </c>
      <c r="W50" s="61">
        <f t="shared" si="18"/>
        <v>0</v>
      </c>
      <c r="X50" s="61">
        <f t="shared" si="19"/>
        <v>0</v>
      </c>
      <c r="Y50" s="61">
        <f t="shared" si="20"/>
        <v>0</v>
      </c>
      <c r="Z50" s="61">
        <f t="shared" si="21"/>
        <v>0</v>
      </c>
      <c r="AA50" s="61">
        <f t="shared" si="22"/>
        <v>0</v>
      </c>
      <c r="AB50" s="61">
        <f t="shared" si="23"/>
        <v>0</v>
      </c>
      <c r="AC50" s="61">
        <f t="shared" si="24"/>
        <v>0</v>
      </c>
      <c r="AD50" s="61">
        <f t="shared" si="25"/>
        <v>0</v>
      </c>
      <c r="AE50" s="61">
        <f t="shared" si="26"/>
        <v>0</v>
      </c>
      <c r="AF50" s="62">
        <f t="shared" si="27"/>
        <v>0</v>
      </c>
      <c r="AG50" s="62">
        <f t="shared" si="28"/>
        <v>0</v>
      </c>
      <c r="AH50" s="63" t="str">
        <f t="shared" si="116"/>
        <v/>
      </c>
      <c r="AI50" s="64">
        <f t="shared" si="117"/>
        <v>0</v>
      </c>
      <c r="AJ50" s="65">
        <f t="shared" si="118"/>
        <v>0</v>
      </c>
      <c r="AK50" s="63" t="str">
        <f t="shared" si="119"/>
        <v/>
      </c>
      <c r="AL50" s="64">
        <f t="shared" si="120"/>
        <v>0</v>
      </c>
      <c r="AM50" s="65">
        <f t="shared" si="121"/>
        <v>0</v>
      </c>
      <c r="AN50" s="63" t="str">
        <f t="shared" si="122"/>
        <v/>
      </c>
      <c r="AO50" s="64">
        <f t="shared" si="123"/>
        <v>0</v>
      </c>
      <c r="AP50" s="66">
        <f t="shared" si="124"/>
        <v>0</v>
      </c>
      <c r="AR50" s="69" t="str">
        <f t="shared" si="125"/>
        <v/>
      </c>
      <c r="AS50" s="64">
        <f t="shared" si="126"/>
        <v>0</v>
      </c>
      <c r="AT50" s="65">
        <f t="shared" si="127"/>
        <v>0</v>
      </c>
      <c r="AU50" s="73" t="str">
        <f t="shared" si="128"/>
        <v/>
      </c>
      <c r="AV50" s="64">
        <f t="shared" si="129"/>
        <v>0</v>
      </c>
      <c r="AW50" s="65">
        <f t="shared" si="130"/>
        <v>0</v>
      </c>
      <c r="AX50" s="68" t="str">
        <f t="shared" si="131"/>
        <v/>
      </c>
      <c r="AY50" s="64">
        <f t="shared" si="132"/>
        <v>0</v>
      </c>
      <c r="AZ50" s="66">
        <f t="shared" si="133"/>
        <v>0</v>
      </c>
      <c r="BB50" s="69" t="str">
        <f t="shared" si="134"/>
        <v/>
      </c>
      <c r="BC50" s="64">
        <f t="shared" si="135"/>
        <v>0</v>
      </c>
      <c r="BD50" s="65">
        <f t="shared" si="136"/>
        <v>0</v>
      </c>
      <c r="BE50" s="73" t="str">
        <f t="shared" si="137"/>
        <v/>
      </c>
      <c r="BF50" s="64">
        <f t="shared" si="138"/>
        <v>0</v>
      </c>
      <c r="BG50" s="65">
        <f t="shared" si="139"/>
        <v>0</v>
      </c>
      <c r="BH50" s="68" t="str">
        <f t="shared" si="140"/>
        <v/>
      </c>
      <c r="BI50" s="64">
        <f t="shared" si="141"/>
        <v>0</v>
      </c>
      <c r="BJ50" s="66">
        <f t="shared" si="142"/>
        <v>0</v>
      </c>
      <c r="BK50" s="69" t="str">
        <f t="shared" si="143"/>
        <v/>
      </c>
      <c r="BL50" s="64">
        <f t="shared" si="144"/>
        <v>0</v>
      </c>
      <c r="BM50" s="65">
        <f t="shared" si="145"/>
        <v>0</v>
      </c>
      <c r="BO50" s="63" t="str">
        <f t="shared" si="146"/>
        <v/>
      </c>
      <c r="BP50" s="64">
        <f t="shared" si="147"/>
        <v>0</v>
      </c>
      <c r="BQ50" s="65">
        <f t="shared" si="148"/>
        <v>0</v>
      </c>
      <c r="BS50" s="69" t="str">
        <f t="shared" si="149"/>
        <v/>
      </c>
      <c r="BT50" s="64">
        <f t="shared" si="150"/>
        <v>0</v>
      </c>
      <c r="BU50" s="65">
        <f t="shared" si="151"/>
        <v>0</v>
      </c>
      <c r="BV50" s="63" t="str">
        <f t="shared" si="152"/>
        <v/>
      </c>
      <c r="BW50" s="64">
        <f t="shared" si="153"/>
        <v>0</v>
      </c>
      <c r="BX50" s="65">
        <f t="shared" si="154"/>
        <v>0</v>
      </c>
      <c r="BY50" s="63" t="str">
        <f t="shared" si="155"/>
        <v/>
      </c>
      <c r="BZ50" s="64">
        <f t="shared" si="156"/>
        <v>0</v>
      </c>
      <c r="CA50" s="65">
        <f t="shared" si="157"/>
        <v>0</v>
      </c>
      <c r="CC50" s="63" t="str">
        <f t="shared" si="158"/>
        <v/>
      </c>
      <c r="CD50" s="64">
        <f t="shared" si="159"/>
        <v>0</v>
      </c>
      <c r="CE50" s="65">
        <f t="shared" si="160"/>
        <v>0</v>
      </c>
      <c r="CF50" s="63" t="str">
        <f t="shared" si="161"/>
        <v/>
      </c>
      <c r="CG50" s="64">
        <f t="shared" si="162"/>
        <v>0</v>
      </c>
      <c r="CH50" s="65">
        <f t="shared" si="163"/>
        <v>0</v>
      </c>
      <c r="CI50" s="63" t="str">
        <f t="shared" si="164"/>
        <v/>
      </c>
      <c r="CJ50" s="64">
        <f t="shared" si="165"/>
        <v>0</v>
      </c>
      <c r="CK50" s="65">
        <f t="shared" si="166"/>
        <v>0</v>
      </c>
      <c r="CL50" s="70"/>
      <c r="CM50" s="63" t="str">
        <f t="shared" si="167"/>
        <v/>
      </c>
      <c r="CN50" s="64">
        <f t="shared" si="168"/>
        <v>0</v>
      </c>
      <c r="CO50" s="65">
        <f t="shared" si="169"/>
        <v>0</v>
      </c>
      <c r="CP50" s="67" t="str">
        <f t="shared" si="170"/>
        <v/>
      </c>
      <c r="CQ50" s="64">
        <f t="shared" si="171"/>
        <v>0</v>
      </c>
      <c r="CR50" s="65">
        <f t="shared" si="172"/>
        <v>0</v>
      </c>
      <c r="CS50" s="68" t="str">
        <f t="shared" si="173"/>
        <v/>
      </c>
      <c r="CT50" s="64">
        <f t="shared" si="174"/>
        <v>0</v>
      </c>
      <c r="CU50" s="66">
        <f t="shared" si="175"/>
        <v>0</v>
      </c>
      <c r="CX50" s="63" t="str">
        <f t="shared" si="176"/>
        <v/>
      </c>
      <c r="CY50" s="64">
        <f t="shared" si="177"/>
        <v>0</v>
      </c>
      <c r="CZ50" s="65">
        <f t="shared" si="178"/>
        <v>0</v>
      </c>
      <c r="DA50" s="67" t="str">
        <f t="shared" si="179"/>
        <v/>
      </c>
      <c r="DB50" s="64">
        <f t="shared" si="180"/>
        <v>0</v>
      </c>
      <c r="DC50" s="65">
        <f t="shared" si="181"/>
        <v>0</v>
      </c>
      <c r="DD50" s="68" t="str">
        <f t="shared" si="182"/>
        <v/>
      </c>
      <c r="DE50" s="64">
        <f t="shared" si="183"/>
        <v>0</v>
      </c>
      <c r="DF50" s="66">
        <f t="shared" si="184"/>
        <v>0</v>
      </c>
      <c r="DH50" s="63" t="str">
        <f t="shared" si="185"/>
        <v/>
      </c>
      <c r="DI50" s="64">
        <f t="shared" si="186"/>
        <v>0</v>
      </c>
      <c r="DJ50" s="65">
        <f t="shared" si="187"/>
        <v>0</v>
      </c>
      <c r="DK50" s="67" t="str">
        <f t="shared" si="188"/>
        <v/>
      </c>
      <c r="DL50" s="64">
        <f t="shared" si="189"/>
        <v>0</v>
      </c>
      <c r="DM50" s="65">
        <f t="shared" si="190"/>
        <v>0</v>
      </c>
      <c r="DN50" s="68" t="str">
        <f t="shared" si="191"/>
        <v/>
      </c>
      <c r="DO50" s="64">
        <f t="shared" si="192"/>
        <v>0</v>
      </c>
      <c r="DP50" s="66">
        <f t="shared" si="193"/>
        <v>0</v>
      </c>
      <c r="DQ50" s="57"/>
      <c r="DR50" s="63" t="str">
        <f t="shared" si="194"/>
        <v/>
      </c>
      <c r="DS50" s="64">
        <f t="shared" si="195"/>
        <v>0</v>
      </c>
      <c r="DT50" s="65">
        <f t="shared" si="196"/>
        <v>0</v>
      </c>
      <c r="DU50" s="67" t="str">
        <f t="shared" si="197"/>
        <v/>
      </c>
      <c r="DV50" s="64">
        <f t="shared" si="198"/>
        <v>0</v>
      </c>
      <c r="DW50" s="65">
        <f t="shared" si="199"/>
        <v>0</v>
      </c>
      <c r="DX50" s="68" t="str">
        <f t="shared" si="200"/>
        <v/>
      </c>
      <c r="DY50" s="64">
        <f t="shared" si="201"/>
        <v>0</v>
      </c>
      <c r="DZ50" s="66">
        <f t="shared" si="202"/>
        <v>0</v>
      </c>
    </row>
    <row r="51" spans="1:130" x14ac:dyDescent="0.15">
      <c r="A51" s="59" t="e">
        <f>IF(#REF!=0,"",RANK(#REF!,#REF!,0))</f>
        <v>#REF!</v>
      </c>
      <c r="B51" s="59" t="str">
        <f t="shared" si="0"/>
        <v/>
      </c>
      <c r="C51" s="79"/>
      <c r="D51" s="79"/>
      <c r="G51"/>
      <c r="H51" s="60">
        <f t="shared" si="3"/>
        <v>0</v>
      </c>
      <c r="I51" s="60">
        <f t="shared" si="203"/>
        <v>0</v>
      </c>
      <c r="J51" s="60">
        <f t="shared" si="5"/>
        <v>0</v>
      </c>
      <c r="K51" s="61">
        <f t="shared" si="6"/>
        <v>0</v>
      </c>
      <c r="L51" s="61">
        <f t="shared" si="7"/>
        <v>0</v>
      </c>
      <c r="M51" s="61">
        <f t="shared" si="8"/>
        <v>0</v>
      </c>
      <c r="N51" s="61">
        <f t="shared" si="9"/>
        <v>0</v>
      </c>
      <c r="O51" s="61">
        <f t="shared" si="10"/>
        <v>0</v>
      </c>
      <c r="P51" s="61">
        <f t="shared" si="11"/>
        <v>0</v>
      </c>
      <c r="Q51" s="61">
        <f t="shared" si="12"/>
        <v>0</v>
      </c>
      <c r="R51" s="61">
        <f t="shared" si="13"/>
        <v>0</v>
      </c>
      <c r="S51" s="61">
        <f t="shared" si="14"/>
        <v>0</v>
      </c>
      <c r="T51" s="61">
        <f t="shared" si="15"/>
        <v>0</v>
      </c>
      <c r="U51" s="61">
        <f t="shared" si="16"/>
        <v>0</v>
      </c>
      <c r="V51" s="61">
        <f t="shared" si="17"/>
        <v>0</v>
      </c>
      <c r="W51" s="61">
        <f t="shared" si="18"/>
        <v>0</v>
      </c>
      <c r="X51" s="61">
        <f t="shared" si="19"/>
        <v>0</v>
      </c>
      <c r="Y51" s="61">
        <f t="shared" si="20"/>
        <v>0</v>
      </c>
      <c r="Z51" s="61">
        <f t="shared" si="21"/>
        <v>0</v>
      </c>
      <c r="AA51" s="61">
        <f t="shared" si="22"/>
        <v>0</v>
      </c>
      <c r="AB51" s="61">
        <f t="shared" si="23"/>
        <v>0</v>
      </c>
      <c r="AC51" s="61">
        <f t="shared" si="24"/>
        <v>0</v>
      </c>
      <c r="AD51" s="61">
        <f t="shared" si="25"/>
        <v>0</v>
      </c>
      <c r="AE51" s="61">
        <f t="shared" si="26"/>
        <v>0</v>
      </c>
      <c r="AF51" s="62">
        <f t="shared" si="27"/>
        <v>0</v>
      </c>
      <c r="AG51" s="62">
        <f t="shared" si="28"/>
        <v>0</v>
      </c>
      <c r="AH51" s="63" t="str">
        <f t="shared" si="116"/>
        <v/>
      </c>
      <c r="AI51" s="64">
        <f t="shared" si="117"/>
        <v>0</v>
      </c>
      <c r="AJ51" s="65">
        <f t="shared" si="118"/>
        <v>0</v>
      </c>
      <c r="AK51" s="63" t="str">
        <f t="shared" si="119"/>
        <v/>
      </c>
      <c r="AL51" s="64">
        <f t="shared" si="120"/>
        <v>0</v>
      </c>
      <c r="AM51" s="65">
        <f t="shared" si="121"/>
        <v>0</v>
      </c>
      <c r="AN51" s="63" t="str">
        <f t="shared" si="122"/>
        <v/>
      </c>
      <c r="AO51" s="64">
        <f t="shared" si="123"/>
        <v>0</v>
      </c>
      <c r="AP51" s="66">
        <f t="shared" si="124"/>
        <v>0</v>
      </c>
      <c r="AR51" s="69" t="str">
        <f t="shared" si="125"/>
        <v/>
      </c>
      <c r="AS51" s="64">
        <f t="shared" si="126"/>
        <v>0</v>
      </c>
      <c r="AT51" s="65">
        <f t="shared" si="127"/>
        <v>0</v>
      </c>
      <c r="AU51" s="73" t="str">
        <f t="shared" si="128"/>
        <v/>
      </c>
      <c r="AV51" s="64">
        <f t="shared" si="129"/>
        <v>0</v>
      </c>
      <c r="AW51" s="65">
        <f t="shared" si="130"/>
        <v>0</v>
      </c>
      <c r="AX51" s="68" t="str">
        <f t="shared" si="131"/>
        <v/>
      </c>
      <c r="AY51" s="64">
        <f t="shared" si="132"/>
        <v>0</v>
      </c>
      <c r="AZ51" s="66">
        <f t="shared" si="133"/>
        <v>0</v>
      </c>
      <c r="BB51" s="69" t="str">
        <f t="shared" si="134"/>
        <v/>
      </c>
      <c r="BC51" s="64">
        <f t="shared" si="135"/>
        <v>0</v>
      </c>
      <c r="BD51" s="65">
        <f t="shared" si="136"/>
        <v>0</v>
      </c>
      <c r="BE51" s="73" t="str">
        <f t="shared" si="137"/>
        <v/>
      </c>
      <c r="BF51" s="64">
        <f t="shared" si="138"/>
        <v>0</v>
      </c>
      <c r="BG51" s="65">
        <f t="shared" si="139"/>
        <v>0</v>
      </c>
      <c r="BH51" s="68" t="str">
        <f t="shared" si="140"/>
        <v/>
      </c>
      <c r="BI51" s="64">
        <f t="shared" si="141"/>
        <v>0</v>
      </c>
      <c r="BJ51" s="66">
        <f t="shared" si="142"/>
        <v>0</v>
      </c>
      <c r="BK51" s="69" t="str">
        <f t="shared" si="143"/>
        <v/>
      </c>
      <c r="BL51" s="64">
        <f t="shared" si="144"/>
        <v>0</v>
      </c>
      <c r="BM51" s="65">
        <f t="shared" si="145"/>
        <v>0</v>
      </c>
      <c r="BO51" s="63" t="str">
        <f t="shared" si="146"/>
        <v/>
      </c>
      <c r="BP51" s="64">
        <f t="shared" si="147"/>
        <v>0</v>
      </c>
      <c r="BQ51" s="65">
        <f t="shared" si="148"/>
        <v>0</v>
      </c>
      <c r="BS51" s="69" t="str">
        <f t="shared" si="149"/>
        <v/>
      </c>
      <c r="BT51" s="64">
        <f t="shared" si="150"/>
        <v>0</v>
      </c>
      <c r="BU51" s="65">
        <f t="shared" si="151"/>
        <v>0</v>
      </c>
      <c r="BV51" s="63" t="str">
        <f t="shared" si="152"/>
        <v/>
      </c>
      <c r="BW51" s="64">
        <f t="shared" si="153"/>
        <v>0</v>
      </c>
      <c r="BX51" s="65">
        <f t="shared" si="154"/>
        <v>0</v>
      </c>
      <c r="BY51" s="63" t="str">
        <f t="shared" si="155"/>
        <v/>
      </c>
      <c r="BZ51" s="64">
        <f t="shared" si="156"/>
        <v>0</v>
      </c>
      <c r="CA51" s="65">
        <f t="shared" si="157"/>
        <v>0</v>
      </c>
      <c r="CC51" s="63" t="str">
        <f t="shared" si="158"/>
        <v/>
      </c>
      <c r="CD51" s="64">
        <f t="shared" si="159"/>
        <v>0</v>
      </c>
      <c r="CE51" s="65">
        <f t="shared" si="160"/>
        <v>0</v>
      </c>
      <c r="CF51" s="63" t="str">
        <f t="shared" si="161"/>
        <v/>
      </c>
      <c r="CG51" s="64">
        <f t="shared" si="162"/>
        <v>0</v>
      </c>
      <c r="CH51" s="65">
        <f t="shared" si="163"/>
        <v>0</v>
      </c>
      <c r="CI51" s="63" t="str">
        <f t="shared" si="164"/>
        <v/>
      </c>
      <c r="CJ51" s="64">
        <f t="shared" si="165"/>
        <v>0</v>
      </c>
      <c r="CK51" s="65">
        <f t="shared" si="166"/>
        <v>0</v>
      </c>
      <c r="CL51" s="70"/>
      <c r="CM51" s="63" t="str">
        <f t="shared" si="167"/>
        <v/>
      </c>
      <c r="CN51" s="64">
        <f t="shared" si="168"/>
        <v>0</v>
      </c>
      <c r="CO51" s="65">
        <f t="shared" si="169"/>
        <v>0</v>
      </c>
      <c r="CP51" s="67" t="str">
        <f t="shared" si="170"/>
        <v/>
      </c>
      <c r="CQ51" s="64">
        <f t="shared" si="171"/>
        <v>0</v>
      </c>
      <c r="CR51" s="65">
        <f t="shared" si="172"/>
        <v>0</v>
      </c>
      <c r="CS51" s="68" t="str">
        <f t="shared" si="173"/>
        <v/>
      </c>
      <c r="CT51" s="64">
        <f t="shared" si="174"/>
        <v>0</v>
      </c>
      <c r="CU51" s="66">
        <f t="shared" si="175"/>
        <v>0</v>
      </c>
      <c r="CX51" s="63" t="str">
        <f t="shared" si="176"/>
        <v/>
      </c>
      <c r="CY51" s="64">
        <f t="shared" si="177"/>
        <v>0</v>
      </c>
      <c r="CZ51" s="65">
        <f t="shared" si="178"/>
        <v>0</v>
      </c>
      <c r="DA51" s="67" t="str">
        <f t="shared" si="179"/>
        <v/>
      </c>
      <c r="DB51" s="64">
        <f t="shared" si="180"/>
        <v>0</v>
      </c>
      <c r="DC51" s="65">
        <f t="shared" si="181"/>
        <v>0</v>
      </c>
      <c r="DD51" s="68" t="str">
        <f t="shared" si="182"/>
        <v/>
      </c>
      <c r="DE51" s="64">
        <f t="shared" si="183"/>
        <v>0</v>
      </c>
      <c r="DF51" s="66">
        <f t="shared" si="184"/>
        <v>0</v>
      </c>
      <c r="DH51" s="63" t="str">
        <f t="shared" si="185"/>
        <v/>
      </c>
      <c r="DI51" s="64">
        <f t="shared" si="186"/>
        <v>0</v>
      </c>
      <c r="DJ51" s="65">
        <f t="shared" si="187"/>
        <v>0</v>
      </c>
      <c r="DK51" s="67" t="str">
        <f t="shared" si="188"/>
        <v/>
      </c>
      <c r="DL51" s="64">
        <f t="shared" si="189"/>
        <v>0</v>
      </c>
      <c r="DM51" s="65">
        <f t="shared" si="190"/>
        <v>0</v>
      </c>
      <c r="DN51" s="68" t="str">
        <f t="shared" si="191"/>
        <v/>
      </c>
      <c r="DO51" s="64">
        <f t="shared" si="192"/>
        <v>0</v>
      </c>
      <c r="DP51" s="66">
        <f t="shared" si="193"/>
        <v>0</v>
      </c>
      <c r="DQ51" s="57"/>
      <c r="DR51" s="63" t="str">
        <f t="shared" si="194"/>
        <v/>
      </c>
      <c r="DS51" s="64">
        <f t="shared" si="195"/>
        <v>0</v>
      </c>
      <c r="DT51" s="65">
        <f t="shared" si="196"/>
        <v>0</v>
      </c>
      <c r="DU51" s="67" t="str">
        <f t="shared" si="197"/>
        <v/>
      </c>
      <c r="DV51" s="64">
        <f t="shared" si="198"/>
        <v>0</v>
      </c>
      <c r="DW51" s="65">
        <f t="shared" si="199"/>
        <v>0</v>
      </c>
      <c r="DX51" s="68" t="str">
        <f t="shared" si="200"/>
        <v/>
      </c>
      <c r="DY51" s="64">
        <f t="shared" si="201"/>
        <v>0</v>
      </c>
      <c r="DZ51" s="66">
        <f t="shared" si="202"/>
        <v>0</v>
      </c>
    </row>
    <row r="52" spans="1:130" x14ac:dyDescent="0.15">
      <c r="A52" s="59" t="e">
        <f>IF(#REF!=0,"",RANK(#REF!,#REF!,0))</f>
        <v>#REF!</v>
      </c>
      <c r="B52" s="79"/>
      <c r="C52" s="79"/>
      <c r="D52" s="79"/>
      <c r="G52"/>
      <c r="H52" s="60">
        <f t="shared" si="3"/>
        <v>0</v>
      </c>
      <c r="I52" s="60">
        <f t="shared" si="203"/>
        <v>0</v>
      </c>
      <c r="J52" s="60">
        <f t="shared" si="5"/>
        <v>0</v>
      </c>
      <c r="K52" s="61">
        <f t="shared" si="6"/>
        <v>0</v>
      </c>
      <c r="L52" s="61">
        <f t="shared" si="7"/>
        <v>0</v>
      </c>
      <c r="M52" s="61">
        <f t="shared" si="8"/>
        <v>0</v>
      </c>
      <c r="N52" s="61">
        <f t="shared" si="9"/>
        <v>0</v>
      </c>
      <c r="O52" s="61">
        <f t="shared" si="10"/>
        <v>0</v>
      </c>
      <c r="P52" s="61">
        <f t="shared" si="11"/>
        <v>0</v>
      </c>
      <c r="Q52" s="61">
        <f t="shared" si="12"/>
        <v>0</v>
      </c>
      <c r="R52" s="61">
        <f t="shared" si="13"/>
        <v>0</v>
      </c>
      <c r="S52" s="61">
        <f t="shared" si="14"/>
        <v>0</v>
      </c>
      <c r="T52" s="61">
        <f t="shared" si="15"/>
        <v>0</v>
      </c>
      <c r="U52" s="61">
        <f t="shared" si="16"/>
        <v>0</v>
      </c>
      <c r="V52" s="61">
        <f t="shared" si="17"/>
        <v>0</v>
      </c>
      <c r="W52" s="61">
        <f t="shared" si="18"/>
        <v>0</v>
      </c>
      <c r="X52" s="61">
        <f t="shared" si="19"/>
        <v>0</v>
      </c>
      <c r="Y52" s="61">
        <f t="shared" si="20"/>
        <v>0</v>
      </c>
      <c r="Z52" s="61">
        <f t="shared" si="21"/>
        <v>0</v>
      </c>
      <c r="AA52" s="61">
        <f t="shared" si="22"/>
        <v>0</v>
      </c>
      <c r="AB52" s="61">
        <f t="shared" si="23"/>
        <v>0</v>
      </c>
      <c r="AC52" s="61">
        <f t="shared" si="24"/>
        <v>0</v>
      </c>
      <c r="AD52" s="61">
        <f t="shared" si="25"/>
        <v>0</v>
      </c>
      <c r="AE52" s="61">
        <f t="shared" si="26"/>
        <v>0</v>
      </c>
      <c r="AF52" s="62">
        <f t="shared" si="27"/>
        <v>0</v>
      </c>
      <c r="AG52" s="62">
        <f t="shared" si="28"/>
        <v>0</v>
      </c>
      <c r="AH52" s="63" t="str">
        <f t="shared" si="116"/>
        <v/>
      </c>
      <c r="AI52" s="64">
        <f t="shared" si="117"/>
        <v>0</v>
      </c>
      <c r="AJ52" s="65">
        <f t="shared" si="118"/>
        <v>0</v>
      </c>
      <c r="AK52" s="63" t="str">
        <f t="shared" si="119"/>
        <v/>
      </c>
      <c r="AL52" s="64">
        <f t="shared" si="120"/>
        <v>0</v>
      </c>
      <c r="AM52" s="65">
        <f t="shared" si="121"/>
        <v>0</v>
      </c>
      <c r="AN52" s="63" t="str">
        <f t="shared" si="122"/>
        <v/>
      </c>
      <c r="AO52" s="64">
        <f t="shared" si="123"/>
        <v>0</v>
      </c>
      <c r="AP52" s="66">
        <f t="shared" si="124"/>
        <v>0</v>
      </c>
      <c r="AR52" s="69" t="str">
        <f t="shared" si="125"/>
        <v/>
      </c>
      <c r="AS52" s="64">
        <f t="shared" si="126"/>
        <v>0</v>
      </c>
      <c r="AT52" s="65">
        <f t="shared" si="127"/>
        <v>0</v>
      </c>
      <c r="AU52" s="73" t="str">
        <f t="shared" si="128"/>
        <v/>
      </c>
      <c r="AV52" s="64">
        <f t="shared" si="129"/>
        <v>0</v>
      </c>
      <c r="AW52" s="65">
        <f t="shared" si="130"/>
        <v>0</v>
      </c>
      <c r="AX52" s="68" t="str">
        <f t="shared" si="131"/>
        <v/>
      </c>
      <c r="AY52" s="64">
        <f t="shared" si="132"/>
        <v>0</v>
      </c>
      <c r="AZ52" s="66">
        <f t="shared" si="133"/>
        <v>0</v>
      </c>
      <c r="BB52" s="69" t="str">
        <f t="shared" si="134"/>
        <v/>
      </c>
      <c r="BC52" s="64">
        <f t="shared" si="135"/>
        <v>0</v>
      </c>
      <c r="BD52" s="65">
        <f t="shared" si="136"/>
        <v>0</v>
      </c>
      <c r="BE52" s="73" t="str">
        <f t="shared" si="137"/>
        <v/>
      </c>
      <c r="BF52" s="64">
        <f t="shared" si="138"/>
        <v>0</v>
      </c>
      <c r="BG52" s="65">
        <f t="shared" si="139"/>
        <v>0</v>
      </c>
      <c r="BH52" s="68" t="str">
        <f t="shared" si="140"/>
        <v/>
      </c>
      <c r="BI52" s="64">
        <f t="shared" si="141"/>
        <v>0</v>
      </c>
      <c r="BJ52" s="66">
        <f t="shared" si="142"/>
        <v>0</v>
      </c>
      <c r="BK52" s="69" t="str">
        <f t="shared" si="143"/>
        <v/>
      </c>
      <c r="BL52" s="64">
        <f t="shared" si="144"/>
        <v>0</v>
      </c>
      <c r="BM52" s="65">
        <f t="shared" si="145"/>
        <v>0</v>
      </c>
      <c r="BO52" s="63" t="str">
        <f t="shared" si="146"/>
        <v/>
      </c>
      <c r="BP52" s="64">
        <f t="shared" si="147"/>
        <v>0</v>
      </c>
      <c r="BQ52" s="65">
        <f t="shared" si="148"/>
        <v>0</v>
      </c>
      <c r="BS52" s="69" t="str">
        <f t="shared" si="149"/>
        <v/>
      </c>
      <c r="BT52" s="64">
        <f t="shared" si="150"/>
        <v>0</v>
      </c>
      <c r="BU52" s="65">
        <f t="shared" si="151"/>
        <v>0</v>
      </c>
      <c r="BV52" s="63" t="str">
        <f t="shared" si="152"/>
        <v/>
      </c>
      <c r="BW52" s="64">
        <f t="shared" si="153"/>
        <v>0</v>
      </c>
      <c r="BX52" s="65">
        <f t="shared" si="154"/>
        <v>0</v>
      </c>
      <c r="BY52" s="63" t="str">
        <f t="shared" si="155"/>
        <v/>
      </c>
      <c r="BZ52" s="64">
        <f t="shared" si="156"/>
        <v>0</v>
      </c>
      <c r="CA52" s="65">
        <f t="shared" si="157"/>
        <v>0</v>
      </c>
      <c r="CC52" s="63" t="str">
        <f t="shared" si="158"/>
        <v/>
      </c>
      <c r="CD52" s="64">
        <f t="shared" si="159"/>
        <v>0</v>
      </c>
      <c r="CE52" s="65">
        <f t="shared" si="160"/>
        <v>0</v>
      </c>
      <c r="CF52" s="63" t="str">
        <f t="shared" si="161"/>
        <v/>
      </c>
      <c r="CG52" s="64">
        <f t="shared" si="162"/>
        <v>0</v>
      </c>
      <c r="CH52" s="65">
        <f t="shared" si="163"/>
        <v>0</v>
      </c>
      <c r="CI52" s="63" t="str">
        <f t="shared" si="164"/>
        <v/>
      </c>
      <c r="CJ52" s="64">
        <f t="shared" si="165"/>
        <v>0</v>
      </c>
      <c r="CK52" s="65">
        <f t="shared" si="166"/>
        <v>0</v>
      </c>
      <c r="CL52" s="70"/>
      <c r="CM52" s="63" t="str">
        <f t="shared" si="167"/>
        <v/>
      </c>
      <c r="CN52" s="64">
        <f t="shared" si="168"/>
        <v>0</v>
      </c>
      <c r="CO52" s="65">
        <f t="shared" si="169"/>
        <v>0</v>
      </c>
      <c r="CP52" s="67" t="str">
        <f t="shared" si="170"/>
        <v/>
      </c>
      <c r="CQ52" s="64">
        <f t="shared" si="171"/>
        <v>0</v>
      </c>
      <c r="CR52" s="65">
        <f t="shared" si="172"/>
        <v>0</v>
      </c>
      <c r="CS52" s="68" t="str">
        <f t="shared" si="173"/>
        <v/>
      </c>
      <c r="CT52" s="64">
        <f t="shared" si="174"/>
        <v>0</v>
      </c>
      <c r="CU52" s="66">
        <f t="shared" si="175"/>
        <v>0</v>
      </c>
      <c r="CX52" s="63" t="str">
        <f t="shared" si="176"/>
        <v/>
      </c>
      <c r="CY52" s="64">
        <f t="shared" si="177"/>
        <v>0</v>
      </c>
      <c r="CZ52" s="65">
        <f t="shared" si="178"/>
        <v>0</v>
      </c>
      <c r="DA52" s="67" t="str">
        <f t="shared" si="179"/>
        <v/>
      </c>
      <c r="DB52" s="64">
        <f t="shared" si="180"/>
        <v>0</v>
      </c>
      <c r="DC52" s="65">
        <f t="shared" si="181"/>
        <v>0</v>
      </c>
      <c r="DD52" s="68" t="str">
        <f t="shared" si="182"/>
        <v/>
      </c>
      <c r="DE52" s="64">
        <f t="shared" si="183"/>
        <v>0</v>
      </c>
      <c r="DF52" s="66">
        <f t="shared" si="184"/>
        <v>0</v>
      </c>
      <c r="DH52" s="63" t="str">
        <f t="shared" si="185"/>
        <v/>
      </c>
      <c r="DI52" s="64">
        <f t="shared" si="186"/>
        <v>0</v>
      </c>
      <c r="DJ52" s="65">
        <f t="shared" si="187"/>
        <v>0</v>
      </c>
      <c r="DK52" s="67" t="str">
        <f t="shared" si="188"/>
        <v/>
      </c>
      <c r="DL52" s="64">
        <f t="shared" si="189"/>
        <v>0</v>
      </c>
      <c r="DM52" s="65">
        <f t="shared" si="190"/>
        <v>0</v>
      </c>
      <c r="DN52" s="68" t="str">
        <f t="shared" si="191"/>
        <v/>
      </c>
      <c r="DO52" s="64">
        <f t="shared" si="192"/>
        <v>0</v>
      </c>
      <c r="DP52" s="66">
        <f t="shared" si="193"/>
        <v>0</v>
      </c>
      <c r="DQ52" s="57"/>
      <c r="DR52" s="63" t="str">
        <f t="shared" si="194"/>
        <v/>
      </c>
      <c r="DS52" s="64">
        <f t="shared" si="195"/>
        <v>0</v>
      </c>
      <c r="DT52" s="65">
        <f t="shared" si="196"/>
        <v>0</v>
      </c>
      <c r="DU52" s="67" t="str">
        <f t="shared" si="197"/>
        <v/>
      </c>
      <c r="DV52" s="64">
        <f t="shared" si="198"/>
        <v>0</v>
      </c>
      <c r="DW52" s="65">
        <f t="shared" si="199"/>
        <v>0</v>
      </c>
      <c r="DX52" s="68" t="str">
        <f t="shared" si="200"/>
        <v/>
      </c>
      <c r="DY52" s="64">
        <f t="shared" si="201"/>
        <v>0</v>
      </c>
      <c r="DZ52" s="66">
        <f t="shared" si="202"/>
        <v>0</v>
      </c>
    </row>
    <row r="53" spans="1:130" x14ac:dyDescent="0.15">
      <c r="A53" s="59" t="e">
        <f>IF(#REF!=0,"",RANK(#REF!,#REF!,0))</f>
        <v>#REF!</v>
      </c>
      <c r="B53" s="79"/>
      <c r="C53" s="79"/>
      <c r="D53" s="79"/>
      <c r="G53"/>
      <c r="H53" s="60">
        <f t="shared" si="3"/>
        <v>0</v>
      </c>
      <c r="I53" s="60">
        <f t="shared" si="203"/>
        <v>0</v>
      </c>
      <c r="J53" s="60">
        <f t="shared" si="5"/>
        <v>0</v>
      </c>
      <c r="K53" s="61">
        <f t="shared" si="6"/>
        <v>0</v>
      </c>
      <c r="L53" s="61">
        <f t="shared" si="7"/>
        <v>0</v>
      </c>
      <c r="M53" s="61">
        <f t="shared" si="8"/>
        <v>0</v>
      </c>
      <c r="N53" s="61">
        <f t="shared" si="9"/>
        <v>0</v>
      </c>
      <c r="O53" s="61">
        <f t="shared" si="10"/>
        <v>0</v>
      </c>
      <c r="P53" s="61">
        <f t="shared" si="11"/>
        <v>0</v>
      </c>
      <c r="Q53" s="61">
        <f t="shared" si="12"/>
        <v>0</v>
      </c>
      <c r="R53" s="61">
        <f t="shared" si="13"/>
        <v>0</v>
      </c>
      <c r="S53" s="61">
        <f t="shared" si="14"/>
        <v>0</v>
      </c>
      <c r="T53" s="61">
        <f t="shared" si="15"/>
        <v>0</v>
      </c>
      <c r="U53" s="61">
        <f t="shared" si="16"/>
        <v>0</v>
      </c>
      <c r="V53" s="61">
        <f t="shared" si="17"/>
        <v>0</v>
      </c>
      <c r="W53" s="61">
        <f t="shared" si="18"/>
        <v>0</v>
      </c>
      <c r="X53" s="61">
        <f t="shared" si="19"/>
        <v>0</v>
      </c>
      <c r="Y53" s="61">
        <f t="shared" si="20"/>
        <v>0</v>
      </c>
      <c r="Z53" s="61">
        <f t="shared" si="21"/>
        <v>0</v>
      </c>
      <c r="AA53" s="61">
        <f t="shared" si="22"/>
        <v>0</v>
      </c>
      <c r="AB53" s="61">
        <f t="shared" si="23"/>
        <v>0</v>
      </c>
      <c r="AC53" s="61">
        <f t="shared" si="24"/>
        <v>0</v>
      </c>
      <c r="AD53" s="61">
        <f t="shared" si="25"/>
        <v>0</v>
      </c>
      <c r="AE53" s="61">
        <f t="shared" si="26"/>
        <v>0</v>
      </c>
      <c r="AF53" s="62">
        <f t="shared" si="27"/>
        <v>0</v>
      </c>
      <c r="AG53" s="62">
        <f t="shared" si="28"/>
        <v>0</v>
      </c>
      <c r="AH53" s="63" t="str">
        <f t="shared" si="116"/>
        <v/>
      </c>
      <c r="AI53" s="64">
        <f t="shared" si="117"/>
        <v>0</v>
      </c>
      <c r="AJ53" s="65">
        <f t="shared" si="118"/>
        <v>0</v>
      </c>
      <c r="AK53" s="63" t="str">
        <f t="shared" si="119"/>
        <v/>
      </c>
      <c r="AL53" s="64">
        <f t="shared" si="120"/>
        <v>0</v>
      </c>
      <c r="AM53" s="65">
        <f t="shared" si="121"/>
        <v>0</v>
      </c>
      <c r="AN53" s="63" t="str">
        <f t="shared" si="122"/>
        <v/>
      </c>
      <c r="AO53" s="64">
        <f t="shared" si="123"/>
        <v>0</v>
      </c>
      <c r="AP53" s="66">
        <f t="shared" si="124"/>
        <v>0</v>
      </c>
      <c r="AR53" s="69" t="str">
        <f t="shared" si="125"/>
        <v/>
      </c>
      <c r="AS53" s="64">
        <f t="shared" si="126"/>
        <v>0</v>
      </c>
      <c r="AT53" s="65">
        <f t="shared" si="127"/>
        <v>0</v>
      </c>
      <c r="AU53" s="73" t="str">
        <f t="shared" si="128"/>
        <v/>
      </c>
      <c r="AV53" s="64">
        <f t="shared" si="129"/>
        <v>0</v>
      </c>
      <c r="AW53" s="65">
        <f t="shared" si="130"/>
        <v>0</v>
      </c>
      <c r="AX53" s="68" t="str">
        <f t="shared" si="131"/>
        <v/>
      </c>
      <c r="AY53" s="64">
        <f t="shared" si="132"/>
        <v>0</v>
      </c>
      <c r="AZ53" s="66">
        <f t="shared" si="133"/>
        <v>0</v>
      </c>
      <c r="BB53" s="69" t="str">
        <f t="shared" si="134"/>
        <v/>
      </c>
      <c r="BC53" s="64">
        <f t="shared" si="135"/>
        <v>0</v>
      </c>
      <c r="BD53" s="65">
        <f t="shared" si="136"/>
        <v>0</v>
      </c>
      <c r="BE53" s="73" t="str">
        <f t="shared" si="137"/>
        <v/>
      </c>
      <c r="BF53" s="64">
        <f t="shared" si="138"/>
        <v>0</v>
      </c>
      <c r="BG53" s="65">
        <f t="shared" si="139"/>
        <v>0</v>
      </c>
      <c r="BH53" s="68" t="str">
        <f t="shared" si="140"/>
        <v/>
      </c>
      <c r="BI53" s="64">
        <f t="shared" si="141"/>
        <v>0</v>
      </c>
      <c r="BJ53" s="66">
        <f t="shared" si="142"/>
        <v>0</v>
      </c>
      <c r="BK53" s="69" t="str">
        <f t="shared" si="143"/>
        <v/>
      </c>
      <c r="BL53" s="64">
        <f t="shared" si="144"/>
        <v>0</v>
      </c>
      <c r="BM53" s="65">
        <f t="shared" si="145"/>
        <v>0</v>
      </c>
      <c r="BO53" s="63" t="str">
        <f t="shared" si="146"/>
        <v/>
      </c>
      <c r="BP53" s="64">
        <f t="shared" si="147"/>
        <v>0</v>
      </c>
      <c r="BQ53" s="65">
        <f t="shared" si="148"/>
        <v>0</v>
      </c>
      <c r="BS53" s="69" t="str">
        <f t="shared" si="149"/>
        <v/>
      </c>
      <c r="BT53" s="64">
        <f t="shared" si="150"/>
        <v>0</v>
      </c>
      <c r="BU53" s="65">
        <f t="shared" si="151"/>
        <v>0</v>
      </c>
      <c r="BV53" s="63" t="str">
        <f t="shared" si="152"/>
        <v/>
      </c>
      <c r="BW53" s="64">
        <f t="shared" si="153"/>
        <v>0</v>
      </c>
      <c r="BX53" s="65">
        <f t="shared" si="154"/>
        <v>0</v>
      </c>
      <c r="BY53" s="63" t="str">
        <f t="shared" si="155"/>
        <v/>
      </c>
      <c r="BZ53" s="64">
        <f t="shared" si="156"/>
        <v>0</v>
      </c>
      <c r="CA53" s="65">
        <f t="shared" si="157"/>
        <v>0</v>
      </c>
      <c r="CC53" s="63" t="str">
        <f t="shared" si="158"/>
        <v/>
      </c>
      <c r="CD53" s="64">
        <f t="shared" si="159"/>
        <v>0</v>
      </c>
      <c r="CE53" s="65">
        <f t="shared" si="160"/>
        <v>0</v>
      </c>
      <c r="CF53" s="63" t="str">
        <f t="shared" si="161"/>
        <v/>
      </c>
      <c r="CG53" s="64">
        <f t="shared" si="162"/>
        <v>0</v>
      </c>
      <c r="CH53" s="65">
        <f t="shared" si="163"/>
        <v>0</v>
      </c>
      <c r="CI53" s="63" t="str">
        <f t="shared" si="164"/>
        <v/>
      </c>
      <c r="CJ53" s="64">
        <f t="shared" si="165"/>
        <v>0</v>
      </c>
      <c r="CK53" s="65">
        <f t="shared" si="166"/>
        <v>0</v>
      </c>
      <c r="CL53" s="70"/>
      <c r="CM53" s="63" t="str">
        <f t="shared" si="167"/>
        <v/>
      </c>
      <c r="CN53" s="64">
        <f t="shared" si="168"/>
        <v>0</v>
      </c>
      <c r="CO53" s="65">
        <f t="shared" si="169"/>
        <v>0</v>
      </c>
      <c r="CP53" s="67" t="str">
        <f t="shared" si="170"/>
        <v/>
      </c>
      <c r="CQ53" s="64">
        <f t="shared" si="171"/>
        <v>0</v>
      </c>
      <c r="CR53" s="65">
        <f t="shared" si="172"/>
        <v>0</v>
      </c>
      <c r="CS53" s="68" t="str">
        <f t="shared" si="173"/>
        <v/>
      </c>
      <c r="CT53" s="64">
        <f t="shared" si="174"/>
        <v>0</v>
      </c>
      <c r="CU53" s="66">
        <f t="shared" si="175"/>
        <v>0</v>
      </c>
      <c r="CX53" s="63" t="str">
        <f t="shared" si="176"/>
        <v/>
      </c>
      <c r="CY53" s="64">
        <f t="shared" si="177"/>
        <v>0</v>
      </c>
      <c r="CZ53" s="65">
        <f t="shared" si="178"/>
        <v>0</v>
      </c>
      <c r="DA53" s="67" t="str">
        <f t="shared" si="179"/>
        <v/>
      </c>
      <c r="DB53" s="64">
        <f t="shared" si="180"/>
        <v>0</v>
      </c>
      <c r="DC53" s="65">
        <f t="shared" si="181"/>
        <v>0</v>
      </c>
      <c r="DD53" s="68" t="str">
        <f t="shared" si="182"/>
        <v/>
      </c>
      <c r="DE53" s="64">
        <f t="shared" si="183"/>
        <v>0</v>
      </c>
      <c r="DF53" s="66">
        <f t="shared" si="184"/>
        <v>0</v>
      </c>
      <c r="DH53" s="63" t="str">
        <f t="shared" si="185"/>
        <v/>
      </c>
      <c r="DI53" s="64">
        <f t="shared" si="186"/>
        <v>0</v>
      </c>
      <c r="DJ53" s="65">
        <f t="shared" si="187"/>
        <v>0</v>
      </c>
      <c r="DK53" s="67" t="str">
        <f t="shared" si="188"/>
        <v/>
      </c>
      <c r="DL53" s="64">
        <f t="shared" si="189"/>
        <v>0</v>
      </c>
      <c r="DM53" s="65">
        <f t="shared" si="190"/>
        <v>0</v>
      </c>
      <c r="DN53" s="68" t="str">
        <f t="shared" si="191"/>
        <v/>
      </c>
      <c r="DO53" s="64">
        <f t="shared" si="192"/>
        <v>0</v>
      </c>
      <c r="DP53" s="66">
        <f t="shared" si="193"/>
        <v>0</v>
      </c>
      <c r="DQ53" s="57"/>
      <c r="DR53" s="63" t="str">
        <f t="shared" si="194"/>
        <v/>
      </c>
      <c r="DS53" s="64">
        <f t="shared" si="195"/>
        <v>0</v>
      </c>
      <c r="DT53" s="65">
        <f t="shared" si="196"/>
        <v>0</v>
      </c>
      <c r="DU53" s="67" t="str">
        <f t="shared" si="197"/>
        <v/>
      </c>
      <c r="DV53" s="64">
        <f t="shared" si="198"/>
        <v>0</v>
      </c>
      <c r="DW53" s="65">
        <f t="shared" si="199"/>
        <v>0</v>
      </c>
      <c r="DX53" s="68" t="str">
        <f t="shared" si="200"/>
        <v/>
      </c>
      <c r="DY53" s="64">
        <f t="shared" si="201"/>
        <v>0</v>
      </c>
      <c r="DZ53" s="66">
        <f t="shared" si="202"/>
        <v>0</v>
      </c>
    </row>
    <row r="54" spans="1:130" x14ac:dyDescent="0.15">
      <c r="A54" s="59" t="e">
        <f>IF(#REF!=0,"",RANK(#REF!,#REF!,0))</f>
        <v>#REF!</v>
      </c>
      <c r="B54" s="79"/>
      <c r="C54" s="79"/>
      <c r="D54" s="79"/>
      <c r="G54"/>
      <c r="H54" s="60">
        <f t="shared" si="3"/>
        <v>0</v>
      </c>
      <c r="I54" s="60">
        <f t="shared" si="203"/>
        <v>0</v>
      </c>
      <c r="J54" s="60">
        <f t="shared" si="5"/>
        <v>0</v>
      </c>
      <c r="K54" s="61">
        <f t="shared" si="6"/>
        <v>0</v>
      </c>
      <c r="L54" s="61">
        <f t="shared" si="7"/>
        <v>0</v>
      </c>
      <c r="M54" s="61">
        <f t="shared" si="8"/>
        <v>0</v>
      </c>
      <c r="N54" s="61">
        <f t="shared" si="9"/>
        <v>0</v>
      </c>
      <c r="O54" s="61">
        <f t="shared" si="10"/>
        <v>0</v>
      </c>
      <c r="P54" s="61">
        <f t="shared" si="11"/>
        <v>0</v>
      </c>
      <c r="Q54" s="61">
        <f t="shared" si="12"/>
        <v>0</v>
      </c>
      <c r="R54" s="61">
        <f t="shared" si="13"/>
        <v>0</v>
      </c>
      <c r="S54" s="61">
        <f t="shared" si="14"/>
        <v>0</v>
      </c>
      <c r="T54" s="61">
        <f t="shared" si="15"/>
        <v>0</v>
      </c>
      <c r="U54" s="61">
        <f t="shared" si="16"/>
        <v>0</v>
      </c>
      <c r="V54" s="61">
        <f t="shared" si="17"/>
        <v>0</v>
      </c>
      <c r="W54" s="61">
        <f t="shared" si="18"/>
        <v>0</v>
      </c>
      <c r="X54" s="61">
        <f t="shared" si="19"/>
        <v>0</v>
      </c>
      <c r="Y54" s="61">
        <f t="shared" si="20"/>
        <v>0</v>
      </c>
      <c r="Z54" s="61">
        <f t="shared" si="21"/>
        <v>0</v>
      </c>
      <c r="AA54" s="61">
        <f t="shared" si="22"/>
        <v>0</v>
      </c>
      <c r="AB54" s="61">
        <f t="shared" si="23"/>
        <v>0</v>
      </c>
      <c r="AC54" s="61">
        <f t="shared" si="24"/>
        <v>0</v>
      </c>
      <c r="AD54" s="61">
        <f t="shared" si="25"/>
        <v>0</v>
      </c>
      <c r="AE54" s="61">
        <f t="shared" si="26"/>
        <v>0</v>
      </c>
      <c r="AF54" s="62">
        <f t="shared" si="27"/>
        <v>0</v>
      </c>
      <c r="AG54" s="62">
        <f t="shared" si="28"/>
        <v>0</v>
      </c>
      <c r="AH54" s="63" t="str">
        <f t="shared" si="116"/>
        <v/>
      </c>
      <c r="AI54" s="64">
        <f t="shared" si="117"/>
        <v>0</v>
      </c>
      <c r="AJ54" s="65">
        <f t="shared" si="118"/>
        <v>0</v>
      </c>
      <c r="AK54" s="63" t="str">
        <f t="shared" si="119"/>
        <v/>
      </c>
      <c r="AL54" s="64">
        <f t="shared" si="120"/>
        <v>0</v>
      </c>
      <c r="AM54" s="65">
        <f t="shared" si="121"/>
        <v>0</v>
      </c>
      <c r="AN54" s="63" t="str">
        <f t="shared" si="122"/>
        <v/>
      </c>
      <c r="AO54" s="64">
        <f t="shared" si="123"/>
        <v>0</v>
      </c>
      <c r="AP54" s="66">
        <f t="shared" si="124"/>
        <v>0</v>
      </c>
      <c r="AR54" s="69" t="str">
        <f t="shared" si="125"/>
        <v/>
      </c>
      <c r="AS54" s="64">
        <f t="shared" si="126"/>
        <v>0</v>
      </c>
      <c r="AT54" s="65">
        <f t="shared" si="127"/>
        <v>0</v>
      </c>
      <c r="AU54" s="73" t="str">
        <f t="shared" si="128"/>
        <v/>
      </c>
      <c r="AV54" s="64">
        <f t="shared" si="129"/>
        <v>0</v>
      </c>
      <c r="AW54" s="65">
        <f t="shared" si="130"/>
        <v>0</v>
      </c>
      <c r="AX54" s="68" t="str">
        <f t="shared" si="131"/>
        <v/>
      </c>
      <c r="AY54" s="64">
        <f t="shared" si="132"/>
        <v>0</v>
      </c>
      <c r="AZ54" s="66">
        <f t="shared" si="133"/>
        <v>0</v>
      </c>
      <c r="BB54" s="69" t="str">
        <f t="shared" si="134"/>
        <v/>
      </c>
      <c r="BC54" s="64">
        <f t="shared" si="135"/>
        <v>0</v>
      </c>
      <c r="BD54" s="65">
        <f t="shared" si="136"/>
        <v>0</v>
      </c>
      <c r="BE54" s="73" t="str">
        <f t="shared" si="137"/>
        <v/>
      </c>
      <c r="BF54" s="64">
        <f t="shared" si="138"/>
        <v>0</v>
      </c>
      <c r="BG54" s="65">
        <f t="shared" si="139"/>
        <v>0</v>
      </c>
      <c r="BH54" s="68" t="str">
        <f t="shared" si="140"/>
        <v/>
      </c>
      <c r="BI54" s="64">
        <f t="shared" si="141"/>
        <v>0</v>
      </c>
      <c r="BJ54" s="66">
        <f t="shared" si="142"/>
        <v>0</v>
      </c>
      <c r="BK54" s="69" t="str">
        <f t="shared" si="143"/>
        <v/>
      </c>
      <c r="BL54" s="64">
        <f t="shared" si="144"/>
        <v>0</v>
      </c>
      <c r="BM54" s="65">
        <f t="shared" si="145"/>
        <v>0</v>
      </c>
      <c r="BO54" s="63" t="str">
        <f t="shared" si="146"/>
        <v/>
      </c>
      <c r="BP54" s="64">
        <f t="shared" si="147"/>
        <v>0</v>
      </c>
      <c r="BQ54" s="65">
        <f t="shared" si="148"/>
        <v>0</v>
      </c>
      <c r="BS54" s="69" t="str">
        <f t="shared" si="149"/>
        <v/>
      </c>
      <c r="BT54" s="64">
        <f t="shared" si="150"/>
        <v>0</v>
      </c>
      <c r="BU54" s="65">
        <f t="shared" si="151"/>
        <v>0</v>
      </c>
      <c r="BV54" s="63" t="str">
        <f t="shared" si="152"/>
        <v/>
      </c>
      <c r="BW54" s="64">
        <f t="shared" si="153"/>
        <v>0</v>
      </c>
      <c r="BX54" s="65">
        <f t="shared" si="154"/>
        <v>0</v>
      </c>
      <c r="BY54" s="63" t="str">
        <f t="shared" si="155"/>
        <v/>
      </c>
      <c r="BZ54" s="64">
        <f t="shared" si="156"/>
        <v>0</v>
      </c>
      <c r="CA54" s="65">
        <f t="shared" si="157"/>
        <v>0</v>
      </c>
      <c r="CC54" s="63" t="str">
        <f t="shared" si="158"/>
        <v/>
      </c>
      <c r="CD54" s="64">
        <f t="shared" si="159"/>
        <v>0</v>
      </c>
      <c r="CE54" s="65">
        <f t="shared" si="160"/>
        <v>0</v>
      </c>
      <c r="CF54" s="63" t="str">
        <f t="shared" si="161"/>
        <v/>
      </c>
      <c r="CG54" s="64">
        <f t="shared" si="162"/>
        <v>0</v>
      </c>
      <c r="CH54" s="65">
        <f t="shared" si="163"/>
        <v>0</v>
      </c>
      <c r="CI54" s="63" t="str">
        <f t="shared" si="164"/>
        <v/>
      </c>
      <c r="CJ54" s="64">
        <f t="shared" si="165"/>
        <v>0</v>
      </c>
      <c r="CK54" s="65">
        <f t="shared" si="166"/>
        <v>0</v>
      </c>
      <c r="CL54" s="70"/>
      <c r="CM54" s="63" t="str">
        <f t="shared" si="167"/>
        <v/>
      </c>
      <c r="CN54" s="64">
        <f t="shared" si="168"/>
        <v>0</v>
      </c>
      <c r="CO54" s="65">
        <f t="shared" si="169"/>
        <v>0</v>
      </c>
      <c r="CP54" s="67" t="str">
        <f t="shared" si="170"/>
        <v/>
      </c>
      <c r="CQ54" s="64">
        <f t="shared" si="171"/>
        <v>0</v>
      </c>
      <c r="CR54" s="65">
        <f t="shared" si="172"/>
        <v>0</v>
      </c>
      <c r="CS54" s="68" t="str">
        <f t="shared" si="173"/>
        <v/>
      </c>
      <c r="CT54" s="64">
        <f t="shared" si="174"/>
        <v>0</v>
      </c>
      <c r="CU54" s="66">
        <f t="shared" si="175"/>
        <v>0</v>
      </c>
      <c r="CX54" s="63" t="str">
        <f t="shared" si="176"/>
        <v/>
      </c>
      <c r="CY54" s="64">
        <f t="shared" si="177"/>
        <v>0</v>
      </c>
      <c r="CZ54" s="65">
        <f t="shared" si="178"/>
        <v>0</v>
      </c>
      <c r="DA54" s="67" t="str">
        <f t="shared" si="179"/>
        <v/>
      </c>
      <c r="DB54" s="64">
        <f t="shared" si="180"/>
        <v>0</v>
      </c>
      <c r="DC54" s="65">
        <f t="shared" si="181"/>
        <v>0</v>
      </c>
      <c r="DD54" s="68" t="str">
        <f t="shared" si="182"/>
        <v/>
      </c>
      <c r="DE54" s="64">
        <f t="shared" si="183"/>
        <v>0</v>
      </c>
      <c r="DF54" s="66">
        <f t="shared" si="184"/>
        <v>0</v>
      </c>
      <c r="DH54" s="63" t="str">
        <f t="shared" si="185"/>
        <v/>
      </c>
      <c r="DI54" s="64">
        <f t="shared" si="186"/>
        <v>0</v>
      </c>
      <c r="DJ54" s="65">
        <f t="shared" si="187"/>
        <v>0</v>
      </c>
      <c r="DK54" s="67" t="str">
        <f t="shared" si="188"/>
        <v/>
      </c>
      <c r="DL54" s="64">
        <f t="shared" si="189"/>
        <v>0</v>
      </c>
      <c r="DM54" s="65">
        <f t="shared" si="190"/>
        <v>0</v>
      </c>
      <c r="DN54" s="68" t="str">
        <f t="shared" si="191"/>
        <v/>
      </c>
      <c r="DO54" s="64">
        <f t="shared" si="192"/>
        <v>0</v>
      </c>
      <c r="DP54" s="66">
        <f t="shared" si="193"/>
        <v>0</v>
      </c>
      <c r="DQ54" s="57"/>
      <c r="DR54" s="63" t="str">
        <f t="shared" si="194"/>
        <v/>
      </c>
      <c r="DS54" s="64">
        <f t="shared" si="195"/>
        <v>0</v>
      </c>
      <c r="DT54" s="65">
        <f t="shared" si="196"/>
        <v>0</v>
      </c>
      <c r="DU54" s="67" t="str">
        <f t="shared" si="197"/>
        <v/>
      </c>
      <c r="DV54" s="64">
        <f t="shared" si="198"/>
        <v>0</v>
      </c>
      <c r="DW54" s="65">
        <f t="shared" si="199"/>
        <v>0</v>
      </c>
      <c r="DX54" s="68" t="str">
        <f t="shared" si="200"/>
        <v/>
      </c>
      <c r="DY54" s="64">
        <f t="shared" si="201"/>
        <v>0</v>
      </c>
      <c r="DZ54" s="66">
        <f t="shared" si="202"/>
        <v>0</v>
      </c>
    </row>
    <row r="55" spans="1:130" x14ac:dyDescent="0.15">
      <c r="A55" s="59" t="e">
        <f>IF(#REF!=0,"",RANK(#REF!,#REF!,0))</f>
        <v>#REF!</v>
      </c>
      <c r="B55" s="79"/>
      <c r="C55" s="79"/>
      <c r="D55" s="79"/>
      <c r="G55"/>
      <c r="H55" s="60">
        <f t="shared" si="3"/>
        <v>0</v>
      </c>
      <c r="I55" s="60">
        <f t="shared" si="203"/>
        <v>0</v>
      </c>
      <c r="J55" s="60">
        <f t="shared" si="5"/>
        <v>0</v>
      </c>
      <c r="K55" s="61">
        <f t="shared" si="6"/>
        <v>0</v>
      </c>
      <c r="L55" s="61">
        <f t="shared" si="7"/>
        <v>0</v>
      </c>
      <c r="M55" s="61">
        <f t="shared" si="8"/>
        <v>0</v>
      </c>
      <c r="N55" s="61">
        <f t="shared" si="9"/>
        <v>0</v>
      </c>
      <c r="O55" s="61">
        <f t="shared" si="10"/>
        <v>0</v>
      </c>
      <c r="P55" s="61">
        <f t="shared" si="11"/>
        <v>0</v>
      </c>
      <c r="Q55" s="61">
        <f t="shared" si="12"/>
        <v>0</v>
      </c>
      <c r="R55" s="61">
        <f t="shared" si="13"/>
        <v>0</v>
      </c>
      <c r="S55" s="61">
        <f t="shared" si="14"/>
        <v>0</v>
      </c>
      <c r="T55" s="61">
        <f t="shared" si="15"/>
        <v>0</v>
      </c>
      <c r="U55" s="61">
        <f t="shared" si="16"/>
        <v>0</v>
      </c>
      <c r="V55" s="61">
        <f t="shared" si="17"/>
        <v>0</v>
      </c>
      <c r="W55" s="61">
        <f t="shared" si="18"/>
        <v>0</v>
      </c>
      <c r="X55" s="61">
        <f t="shared" si="19"/>
        <v>0</v>
      </c>
      <c r="Y55" s="61">
        <f t="shared" si="20"/>
        <v>0</v>
      </c>
      <c r="Z55" s="61">
        <f t="shared" si="21"/>
        <v>0</v>
      </c>
      <c r="AA55" s="61">
        <f t="shared" si="22"/>
        <v>0</v>
      </c>
      <c r="AB55" s="61">
        <f t="shared" si="23"/>
        <v>0</v>
      </c>
      <c r="AC55" s="61">
        <f t="shared" si="24"/>
        <v>0</v>
      </c>
      <c r="AD55" s="61">
        <f t="shared" si="25"/>
        <v>0</v>
      </c>
      <c r="AE55" s="61">
        <f t="shared" si="26"/>
        <v>0</v>
      </c>
      <c r="AF55" s="62">
        <f t="shared" si="27"/>
        <v>0</v>
      </c>
      <c r="AG55" s="62">
        <f t="shared" si="28"/>
        <v>0</v>
      </c>
      <c r="AH55" s="63" t="str">
        <f t="shared" si="116"/>
        <v/>
      </c>
      <c r="AI55" s="64">
        <f t="shared" si="117"/>
        <v>0</v>
      </c>
      <c r="AJ55" s="65">
        <f t="shared" si="118"/>
        <v>0</v>
      </c>
      <c r="AK55" s="63" t="str">
        <f t="shared" si="119"/>
        <v/>
      </c>
      <c r="AL55" s="64">
        <f t="shared" si="120"/>
        <v>0</v>
      </c>
      <c r="AM55" s="65">
        <f t="shared" si="121"/>
        <v>0</v>
      </c>
      <c r="AN55" s="63" t="str">
        <f t="shared" si="122"/>
        <v/>
      </c>
      <c r="AO55" s="64">
        <f t="shared" si="123"/>
        <v>0</v>
      </c>
      <c r="AP55" s="66">
        <f t="shared" si="124"/>
        <v>0</v>
      </c>
      <c r="AR55" s="69" t="str">
        <f t="shared" si="125"/>
        <v/>
      </c>
      <c r="AS55" s="64">
        <f t="shared" si="126"/>
        <v>0</v>
      </c>
      <c r="AT55" s="65">
        <f t="shared" si="127"/>
        <v>0</v>
      </c>
      <c r="AU55" s="73" t="str">
        <f t="shared" si="128"/>
        <v/>
      </c>
      <c r="AV55" s="64">
        <f t="shared" si="129"/>
        <v>0</v>
      </c>
      <c r="AW55" s="65">
        <f t="shared" si="130"/>
        <v>0</v>
      </c>
      <c r="AX55" s="68" t="str">
        <f t="shared" si="131"/>
        <v/>
      </c>
      <c r="AY55" s="64">
        <f t="shared" si="132"/>
        <v>0</v>
      </c>
      <c r="AZ55" s="66">
        <f t="shared" si="133"/>
        <v>0</v>
      </c>
      <c r="BB55" s="69" t="str">
        <f t="shared" si="134"/>
        <v/>
      </c>
      <c r="BC55" s="64">
        <f t="shared" si="135"/>
        <v>0</v>
      </c>
      <c r="BD55" s="65">
        <f t="shared" si="136"/>
        <v>0</v>
      </c>
      <c r="BE55" s="73" t="str">
        <f t="shared" si="137"/>
        <v/>
      </c>
      <c r="BF55" s="64">
        <f t="shared" si="138"/>
        <v>0</v>
      </c>
      <c r="BG55" s="65">
        <f t="shared" si="139"/>
        <v>0</v>
      </c>
      <c r="BH55" s="68" t="str">
        <f t="shared" si="140"/>
        <v/>
      </c>
      <c r="BI55" s="64">
        <f t="shared" si="141"/>
        <v>0</v>
      </c>
      <c r="BJ55" s="66">
        <f t="shared" si="142"/>
        <v>0</v>
      </c>
      <c r="BK55" s="69" t="str">
        <f t="shared" si="143"/>
        <v/>
      </c>
      <c r="BL55" s="64">
        <f t="shared" si="144"/>
        <v>0</v>
      </c>
      <c r="BM55" s="65">
        <f t="shared" si="145"/>
        <v>0</v>
      </c>
      <c r="BO55" s="63" t="str">
        <f t="shared" si="146"/>
        <v/>
      </c>
      <c r="BP55" s="64">
        <f t="shared" si="147"/>
        <v>0</v>
      </c>
      <c r="BQ55" s="65">
        <f t="shared" si="148"/>
        <v>0</v>
      </c>
      <c r="BS55" s="69" t="str">
        <f t="shared" si="149"/>
        <v/>
      </c>
      <c r="BT55" s="64">
        <f t="shared" si="150"/>
        <v>0</v>
      </c>
      <c r="BU55" s="65">
        <f t="shared" si="151"/>
        <v>0</v>
      </c>
      <c r="BV55" s="63" t="str">
        <f t="shared" si="152"/>
        <v/>
      </c>
      <c r="BW55" s="64">
        <f t="shared" si="153"/>
        <v>0</v>
      </c>
      <c r="BX55" s="65">
        <f t="shared" si="154"/>
        <v>0</v>
      </c>
      <c r="BY55" s="63" t="str">
        <f t="shared" si="155"/>
        <v/>
      </c>
      <c r="BZ55" s="64">
        <f t="shared" si="156"/>
        <v>0</v>
      </c>
      <c r="CA55" s="65">
        <f t="shared" si="157"/>
        <v>0</v>
      </c>
      <c r="CC55" s="63" t="str">
        <f t="shared" si="158"/>
        <v/>
      </c>
      <c r="CD55" s="64">
        <f t="shared" si="159"/>
        <v>0</v>
      </c>
      <c r="CE55" s="65">
        <f t="shared" si="160"/>
        <v>0</v>
      </c>
      <c r="CF55" s="63" t="str">
        <f t="shared" si="161"/>
        <v/>
      </c>
      <c r="CG55" s="64">
        <f t="shared" si="162"/>
        <v>0</v>
      </c>
      <c r="CH55" s="65">
        <f t="shared" si="163"/>
        <v>0</v>
      </c>
      <c r="CI55" s="63" t="str">
        <f t="shared" si="164"/>
        <v/>
      </c>
      <c r="CJ55" s="64">
        <f t="shared" si="165"/>
        <v>0</v>
      </c>
      <c r="CK55" s="65">
        <f t="shared" si="166"/>
        <v>0</v>
      </c>
      <c r="CL55" s="70"/>
      <c r="CM55" s="63" t="str">
        <f t="shared" si="167"/>
        <v/>
      </c>
      <c r="CN55" s="64">
        <f t="shared" si="168"/>
        <v>0</v>
      </c>
      <c r="CO55" s="65">
        <f t="shared" si="169"/>
        <v>0</v>
      </c>
      <c r="CP55" s="67" t="str">
        <f t="shared" si="170"/>
        <v/>
      </c>
      <c r="CQ55" s="64">
        <f t="shared" si="171"/>
        <v>0</v>
      </c>
      <c r="CR55" s="65">
        <f t="shared" si="172"/>
        <v>0</v>
      </c>
      <c r="CS55" s="68" t="str">
        <f t="shared" si="173"/>
        <v/>
      </c>
      <c r="CT55" s="64">
        <f t="shared" si="174"/>
        <v>0</v>
      </c>
      <c r="CU55" s="66">
        <f t="shared" si="175"/>
        <v>0</v>
      </c>
      <c r="CX55" s="63" t="str">
        <f t="shared" si="176"/>
        <v/>
      </c>
      <c r="CY55" s="64">
        <f t="shared" si="177"/>
        <v>0</v>
      </c>
      <c r="CZ55" s="65">
        <f t="shared" si="178"/>
        <v>0</v>
      </c>
      <c r="DA55" s="67" t="str">
        <f t="shared" si="179"/>
        <v/>
      </c>
      <c r="DB55" s="64">
        <f t="shared" si="180"/>
        <v>0</v>
      </c>
      <c r="DC55" s="65">
        <f t="shared" si="181"/>
        <v>0</v>
      </c>
      <c r="DD55" s="68" t="str">
        <f t="shared" si="182"/>
        <v/>
      </c>
      <c r="DE55" s="64">
        <f t="shared" si="183"/>
        <v>0</v>
      </c>
      <c r="DF55" s="66">
        <f t="shared" si="184"/>
        <v>0</v>
      </c>
      <c r="DH55" s="63" t="str">
        <f t="shared" si="185"/>
        <v/>
      </c>
      <c r="DI55" s="64">
        <f t="shared" si="186"/>
        <v>0</v>
      </c>
      <c r="DJ55" s="65">
        <f t="shared" si="187"/>
        <v>0</v>
      </c>
      <c r="DK55" s="67" t="str">
        <f t="shared" si="188"/>
        <v/>
      </c>
      <c r="DL55" s="64">
        <f t="shared" si="189"/>
        <v>0</v>
      </c>
      <c r="DM55" s="65">
        <f t="shared" si="190"/>
        <v>0</v>
      </c>
      <c r="DN55" s="68" t="str">
        <f t="shared" si="191"/>
        <v/>
      </c>
      <c r="DO55" s="64">
        <f t="shared" si="192"/>
        <v>0</v>
      </c>
      <c r="DP55" s="66">
        <f t="shared" si="193"/>
        <v>0</v>
      </c>
      <c r="DQ55" s="57"/>
      <c r="DR55" s="63" t="str">
        <f t="shared" si="194"/>
        <v/>
      </c>
      <c r="DS55" s="64">
        <f t="shared" si="195"/>
        <v>0</v>
      </c>
      <c r="DT55" s="65">
        <f t="shared" si="196"/>
        <v>0</v>
      </c>
      <c r="DU55" s="67" t="str">
        <f t="shared" si="197"/>
        <v/>
      </c>
      <c r="DV55" s="64">
        <f t="shared" si="198"/>
        <v>0</v>
      </c>
      <c r="DW55" s="65">
        <f t="shared" si="199"/>
        <v>0</v>
      </c>
      <c r="DX55" s="68" t="str">
        <f t="shared" si="200"/>
        <v/>
      </c>
      <c r="DY55" s="64">
        <f t="shared" si="201"/>
        <v>0</v>
      </c>
      <c r="DZ55" s="66">
        <f t="shared" si="202"/>
        <v>0</v>
      </c>
    </row>
    <row r="56" spans="1:130" x14ac:dyDescent="0.15">
      <c r="A56" s="59" t="e">
        <f>IF(#REF!=0,"",RANK(#REF!,#REF!,0))</f>
        <v>#REF!</v>
      </c>
      <c r="B56" s="79"/>
      <c r="C56" s="79"/>
      <c r="D56" s="79"/>
      <c r="G56"/>
      <c r="H56" s="60">
        <f t="shared" si="3"/>
        <v>0</v>
      </c>
      <c r="I56" s="60">
        <f t="shared" si="203"/>
        <v>0</v>
      </c>
      <c r="J56" s="60">
        <f t="shared" si="5"/>
        <v>0</v>
      </c>
      <c r="K56" s="61">
        <f t="shared" si="6"/>
        <v>0</v>
      </c>
      <c r="L56" s="61">
        <f t="shared" si="7"/>
        <v>0</v>
      </c>
      <c r="M56" s="61">
        <f t="shared" si="8"/>
        <v>0</v>
      </c>
      <c r="N56" s="61">
        <f t="shared" si="9"/>
        <v>0</v>
      </c>
      <c r="O56" s="61">
        <f t="shared" si="10"/>
        <v>0</v>
      </c>
      <c r="P56" s="61">
        <f t="shared" si="11"/>
        <v>0</v>
      </c>
      <c r="Q56" s="61">
        <f t="shared" si="12"/>
        <v>0</v>
      </c>
      <c r="R56" s="61">
        <f t="shared" si="13"/>
        <v>0</v>
      </c>
      <c r="S56" s="61">
        <f t="shared" si="14"/>
        <v>0</v>
      </c>
      <c r="T56" s="61">
        <f t="shared" si="15"/>
        <v>0</v>
      </c>
      <c r="U56" s="61">
        <f t="shared" si="16"/>
        <v>0</v>
      </c>
      <c r="V56" s="61">
        <f t="shared" si="17"/>
        <v>0</v>
      </c>
      <c r="W56" s="61">
        <f t="shared" si="18"/>
        <v>0</v>
      </c>
      <c r="X56" s="61">
        <f t="shared" si="19"/>
        <v>0</v>
      </c>
      <c r="Y56" s="61">
        <f t="shared" si="20"/>
        <v>0</v>
      </c>
      <c r="Z56" s="61">
        <f t="shared" si="21"/>
        <v>0</v>
      </c>
      <c r="AA56" s="61">
        <f t="shared" si="22"/>
        <v>0</v>
      </c>
      <c r="AB56" s="61">
        <f t="shared" si="23"/>
        <v>0</v>
      </c>
      <c r="AC56" s="61">
        <f t="shared" si="24"/>
        <v>0</v>
      </c>
      <c r="AD56" s="61">
        <f t="shared" si="25"/>
        <v>0</v>
      </c>
      <c r="AE56" s="61">
        <f t="shared" si="26"/>
        <v>0</v>
      </c>
      <c r="AF56" s="62">
        <f t="shared" si="27"/>
        <v>0</v>
      </c>
      <c r="AG56" s="62">
        <f t="shared" si="28"/>
        <v>0</v>
      </c>
      <c r="AH56" s="63" t="str">
        <f t="shared" si="116"/>
        <v/>
      </c>
      <c r="AI56" s="64">
        <f t="shared" si="117"/>
        <v>0</v>
      </c>
      <c r="AJ56" s="65">
        <f t="shared" si="118"/>
        <v>0</v>
      </c>
      <c r="AK56" s="63" t="str">
        <f t="shared" si="119"/>
        <v/>
      </c>
      <c r="AL56" s="64">
        <f t="shared" si="120"/>
        <v>0</v>
      </c>
      <c r="AM56" s="65">
        <f t="shared" si="121"/>
        <v>0</v>
      </c>
      <c r="AN56" s="63" t="str">
        <f t="shared" si="122"/>
        <v/>
      </c>
      <c r="AO56" s="64">
        <f t="shared" si="123"/>
        <v>0</v>
      </c>
      <c r="AP56" s="66">
        <f t="shared" si="124"/>
        <v>0</v>
      </c>
      <c r="AR56" s="69" t="str">
        <f t="shared" si="125"/>
        <v/>
      </c>
      <c r="AS56" s="64">
        <f t="shared" si="126"/>
        <v>0</v>
      </c>
      <c r="AT56" s="65">
        <f t="shared" si="127"/>
        <v>0</v>
      </c>
      <c r="AU56" s="73" t="str">
        <f t="shared" si="128"/>
        <v/>
      </c>
      <c r="AV56" s="64">
        <f t="shared" si="129"/>
        <v>0</v>
      </c>
      <c r="AW56" s="65">
        <f t="shared" si="130"/>
        <v>0</v>
      </c>
      <c r="AX56" s="68" t="str">
        <f t="shared" si="131"/>
        <v/>
      </c>
      <c r="AY56" s="64">
        <f t="shared" si="132"/>
        <v>0</v>
      </c>
      <c r="AZ56" s="66">
        <f t="shared" si="133"/>
        <v>0</v>
      </c>
      <c r="BB56" s="69" t="str">
        <f t="shared" si="134"/>
        <v/>
      </c>
      <c r="BC56" s="64">
        <f t="shared" si="135"/>
        <v>0</v>
      </c>
      <c r="BD56" s="65">
        <f t="shared" si="136"/>
        <v>0</v>
      </c>
      <c r="BE56" s="73" t="str">
        <f t="shared" si="137"/>
        <v/>
      </c>
      <c r="BF56" s="64">
        <f t="shared" si="138"/>
        <v>0</v>
      </c>
      <c r="BG56" s="65">
        <f t="shared" si="139"/>
        <v>0</v>
      </c>
      <c r="BH56" s="68" t="str">
        <f t="shared" si="140"/>
        <v/>
      </c>
      <c r="BI56" s="64">
        <f t="shared" si="141"/>
        <v>0</v>
      </c>
      <c r="BJ56" s="66">
        <f t="shared" si="142"/>
        <v>0</v>
      </c>
      <c r="BK56" s="69" t="str">
        <f t="shared" si="143"/>
        <v/>
      </c>
      <c r="BL56" s="64">
        <f t="shared" si="144"/>
        <v>0</v>
      </c>
      <c r="BM56" s="65">
        <f t="shared" si="145"/>
        <v>0</v>
      </c>
      <c r="BO56" s="63" t="str">
        <f t="shared" si="146"/>
        <v/>
      </c>
      <c r="BP56" s="64">
        <f t="shared" si="147"/>
        <v>0</v>
      </c>
      <c r="BQ56" s="65">
        <f t="shared" si="148"/>
        <v>0</v>
      </c>
      <c r="BS56" s="69" t="str">
        <f t="shared" si="149"/>
        <v/>
      </c>
      <c r="BT56" s="64">
        <f t="shared" si="150"/>
        <v>0</v>
      </c>
      <c r="BU56" s="65">
        <f t="shared" si="151"/>
        <v>0</v>
      </c>
      <c r="BV56" s="63" t="str">
        <f t="shared" si="152"/>
        <v/>
      </c>
      <c r="BW56" s="64">
        <f t="shared" si="153"/>
        <v>0</v>
      </c>
      <c r="BX56" s="65">
        <f t="shared" si="154"/>
        <v>0</v>
      </c>
      <c r="BY56" s="63" t="str">
        <f t="shared" si="155"/>
        <v/>
      </c>
      <c r="BZ56" s="64">
        <f t="shared" si="156"/>
        <v>0</v>
      </c>
      <c r="CA56" s="65">
        <f t="shared" si="157"/>
        <v>0</v>
      </c>
      <c r="CC56" s="63" t="str">
        <f t="shared" si="158"/>
        <v/>
      </c>
      <c r="CD56" s="64">
        <f t="shared" si="159"/>
        <v>0</v>
      </c>
      <c r="CE56" s="65">
        <f t="shared" si="160"/>
        <v>0</v>
      </c>
      <c r="CF56" s="63" t="str">
        <f t="shared" si="161"/>
        <v/>
      </c>
      <c r="CG56" s="64">
        <f t="shared" si="162"/>
        <v>0</v>
      </c>
      <c r="CH56" s="65">
        <f t="shared" si="163"/>
        <v>0</v>
      </c>
      <c r="CI56" s="63" t="str">
        <f t="shared" si="164"/>
        <v/>
      </c>
      <c r="CJ56" s="64">
        <f t="shared" si="165"/>
        <v>0</v>
      </c>
      <c r="CK56" s="65">
        <f t="shared" si="166"/>
        <v>0</v>
      </c>
      <c r="CL56" s="70"/>
      <c r="CM56" s="63" t="str">
        <f t="shared" si="167"/>
        <v/>
      </c>
      <c r="CN56" s="64">
        <f t="shared" si="168"/>
        <v>0</v>
      </c>
      <c r="CO56" s="65">
        <f t="shared" si="169"/>
        <v>0</v>
      </c>
      <c r="CP56" s="67" t="str">
        <f t="shared" si="170"/>
        <v/>
      </c>
      <c r="CQ56" s="64">
        <f t="shared" si="171"/>
        <v>0</v>
      </c>
      <c r="CR56" s="65">
        <f t="shared" si="172"/>
        <v>0</v>
      </c>
      <c r="CS56" s="68" t="str">
        <f t="shared" si="173"/>
        <v/>
      </c>
      <c r="CT56" s="64">
        <f t="shared" si="174"/>
        <v>0</v>
      </c>
      <c r="CU56" s="66">
        <f t="shared" si="175"/>
        <v>0</v>
      </c>
      <c r="CX56" s="63" t="str">
        <f t="shared" si="176"/>
        <v/>
      </c>
      <c r="CY56" s="64">
        <f t="shared" si="177"/>
        <v>0</v>
      </c>
      <c r="CZ56" s="65">
        <f t="shared" si="178"/>
        <v>0</v>
      </c>
      <c r="DA56" s="67" t="str">
        <f t="shared" si="179"/>
        <v/>
      </c>
      <c r="DB56" s="64">
        <f t="shared" si="180"/>
        <v>0</v>
      </c>
      <c r="DC56" s="65">
        <f t="shared" si="181"/>
        <v>0</v>
      </c>
      <c r="DD56" s="68" t="str">
        <f t="shared" si="182"/>
        <v/>
      </c>
      <c r="DE56" s="64">
        <f t="shared" si="183"/>
        <v>0</v>
      </c>
      <c r="DF56" s="66">
        <f t="shared" si="184"/>
        <v>0</v>
      </c>
      <c r="DH56" s="63" t="str">
        <f t="shared" si="185"/>
        <v/>
      </c>
      <c r="DI56" s="64">
        <f t="shared" si="186"/>
        <v>0</v>
      </c>
      <c r="DJ56" s="65">
        <f t="shared" si="187"/>
        <v>0</v>
      </c>
      <c r="DK56" s="67" t="str">
        <f t="shared" si="188"/>
        <v/>
      </c>
      <c r="DL56" s="64">
        <f t="shared" si="189"/>
        <v>0</v>
      </c>
      <c r="DM56" s="65">
        <f t="shared" si="190"/>
        <v>0</v>
      </c>
      <c r="DN56" s="68" t="str">
        <f t="shared" si="191"/>
        <v/>
      </c>
      <c r="DO56" s="64">
        <f t="shared" si="192"/>
        <v>0</v>
      </c>
      <c r="DP56" s="66">
        <f t="shared" si="193"/>
        <v>0</v>
      </c>
      <c r="DQ56" s="57"/>
      <c r="DR56" s="63" t="str">
        <f t="shared" si="194"/>
        <v/>
      </c>
      <c r="DS56" s="64">
        <f t="shared" si="195"/>
        <v>0</v>
      </c>
      <c r="DT56" s="65">
        <f t="shared" si="196"/>
        <v>0</v>
      </c>
      <c r="DU56" s="67" t="str">
        <f t="shared" si="197"/>
        <v/>
      </c>
      <c r="DV56" s="64">
        <f t="shared" si="198"/>
        <v>0</v>
      </c>
      <c r="DW56" s="65">
        <f t="shared" si="199"/>
        <v>0</v>
      </c>
      <c r="DX56" s="68" t="str">
        <f t="shared" si="200"/>
        <v/>
      </c>
      <c r="DY56" s="64">
        <f t="shared" si="201"/>
        <v>0</v>
      </c>
      <c r="DZ56" s="66">
        <f t="shared" si="202"/>
        <v>0</v>
      </c>
    </row>
    <row r="57" spans="1:130" x14ac:dyDescent="0.15">
      <c r="A57" s="80" t="e">
        <f>IF(#REF!=0,"",RANK(#REF!,#REF!,0))</f>
        <v>#REF!</v>
      </c>
      <c r="B57" s="79"/>
      <c r="C57" s="79"/>
      <c r="D57" s="79"/>
      <c r="G57"/>
      <c r="H57" s="60">
        <f t="shared" si="3"/>
        <v>0</v>
      </c>
      <c r="I57" s="60">
        <f t="shared" si="203"/>
        <v>0</v>
      </c>
      <c r="J57" s="60">
        <f t="shared" si="5"/>
        <v>0</v>
      </c>
      <c r="K57" s="61">
        <f t="shared" si="6"/>
        <v>0</v>
      </c>
      <c r="L57" s="61">
        <f t="shared" si="7"/>
        <v>0</v>
      </c>
      <c r="M57" s="61">
        <f t="shared" si="8"/>
        <v>0</v>
      </c>
      <c r="N57" s="61">
        <f t="shared" si="9"/>
        <v>0</v>
      </c>
      <c r="O57" s="61">
        <f t="shared" si="10"/>
        <v>0</v>
      </c>
      <c r="P57" s="61">
        <f t="shared" si="11"/>
        <v>0</v>
      </c>
      <c r="Q57" s="61">
        <f t="shared" si="12"/>
        <v>0</v>
      </c>
      <c r="R57" s="61">
        <f t="shared" si="13"/>
        <v>0</v>
      </c>
      <c r="S57" s="61">
        <f t="shared" si="14"/>
        <v>0</v>
      </c>
      <c r="T57" s="61">
        <f t="shared" si="15"/>
        <v>0</v>
      </c>
      <c r="U57" s="61">
        <f t="shared" si="16"/>
        <v>0</v>
      </c>
      <c r="V57" s="61">
        <f t="shared" si="17"/>
        <v>0</v>
      </c>
      <c r="W57" s="61">
        <f t="shared" si="18"/>
        <v>0</v>
      </c>
      <c r="X57" s="61">
        <f t="shared" si="19"/>
        <v>0</v>
      </c>
      <c r="Y57" s="61">
        <f t="shared" si="20"/>
        <v>0</v>
      </c>
      <c r="Z57" s="61">
        <f t="shared" si="21"/>
        <v>0</v>
      </c>
      <c r="AA57" s="61">
        <f t="shared" si="22"/>
        <v>0</v>
      </c>
      <c r="AB57" s="61">
        <f t="shared" si="23"/>
        <v>0</v>
      </c>
      <c r="AC57" s="61">
        <f t="shared" si="24"/>
        <v>0</v>
      </c>
      <c r="AD57" s="61">
        <f t="shared" si="25"/>
        <v>0</v>
      </c>
      <c r="AE57" s="61">
        <f t="shared" si="26"/>
        <v>0</v>
      </c>
      <c r="AF57" s="62">
        <f t="shared" si="27"/>
        <v>0</v>
      </c>
      <c r="AG57" s="62">
        <f t="shared" si="28"/>
        <v>0</v>
      </c>
      <c r="AH57" s="63" t="str">
        <f t="shared" si="116"/>
        <v/>
      </c>
      <c r="AI57" s="64">
        <f t="shared" si="117"/>
        <v>0</v>
      </c>
      <c r="AJ57" s="65">
        <f t="shared" si="118"/>
        <v>0</v>
      </c>
      <c r="AK57" s="63" t="str">
        <f t="shared" si="119"/>
        <v/>
      </c>
      <c r="AL57" s="64">
        <f t="shared" si="120"/>
        <v>0</v>
      </c>
      <c r="AM57" s="65">
        <f t="shared" si="121"/>
        <v>0</v>
      </c>
      <c r="AN57" s="63" t="str">
        <f t="shared" si="122"/>
        <v/>
      </c>
      <c r="AO57" s="64">
        <f t="shared" si="123"/>
        <v>0</v>
      </c>
      <c r="AP57" s="66">
        <f t="shared" si="124"/>
        <v>0</v>
      </c>
      <c r="AR57" s="69" t="str">
        <f t="shared" si="125"/>
        <v/>
      </c>
      <c r="AS57" s="64">
        <f t="shared" si="126"/>
        <v>0</v>
      </c>
      <c r="AT57" s="65">
        <f t="shared" si="127"/>
        <v>0</v>
      </c>
      <c r="AU57" s="73" t="str">
        <f t="shared" si="128"/>
        <v/>
      </c>
      <c r="AV57" s="64">
        <f t="shared" si="129"/>
        <v>0</v>
      </c>
      <c r="AW57" s="65">
        <f t="shared" si="130"/>
        <v>0</v>
      </c>
      <c r="AX57" s="68" t="str">
        <f t="shared" si="131"/>
        <v/>
      </c>
      <c r="AY57" s="64">
        <f t="shared" si="132"/>
        <v>0</v>
      </c>
      <c r="AZ57" s="66">
        <f t="shared" si="133"/>
        <v>0</v>
      </c>
      <c r="BB57" s="69" t="str">
        <f t="shared" si="134"/>
        <v/>
      </c>
      <c r="BC57" s="64">
        <f t="shared" si="135"/>
        <v>0</v>
      </c>
      <c r="BD57" s="65">
        <f t="shared" si="136"/>
        <v>0</v>
      </c>
      <c r="BE57" s="73" t="str">
        <f t="shared" si="137"/>
        <v/>
      </c>
      <c r="BF57" s="64">
        <f t="shared" si="138"/>
        <v>0</v>
      </c>
      <c r="BG57" s="65">
        <f t="shared" si="139"/>
        <v>0</v>
      </c>
      <c r="BH57" s="68" t="str">
        <f t="shared" si="140"/>
        <v/>
      </c>
      <c r="BI57" s="64">
        <f t="shared" si="141"/>
        <v>0</v>
      </c>
      <c r="BJ57" s="66">
        <f t="shared" si="142"/>
        <v>0</v>
      </c>
      <c r="BK57" s="69" t="str">
        <f t="shared" si="143"/>
        <v/>
      </c>
      <c r="BL57" s="64">
        <f t="shared" si="144"/>
        <v>0</v>
      </c>
      <c r="BM57" s="65">
        <f t="shared" si="145"/>
        <v>0</v>
      </c>
      <c r="BO57" s="63" t="str">
        <f t="shared" si="146"/>
        <v/>
      </c>
      <c r="BP57" s="64">
        <f t="shared" si="147"/>
        <v>0</v>
      </c>
      <c r="BQ57" s="65">
        <f t="shared" si="148"/>
        <v>0</v>
      </c>
      <c r="BS57" s="69" t="str">
        <f t="shared" si="149"/>
        <v/>
      </c>
      <c r="BT57" s="64">
        <f t="shared" si="150"/>
        <v>0</v>
      </c>
      <c r="BU57" s="65">
        <f t="shared" si="151"/>
        <v>0</v>
      </c>
      <c r="BV57" s="63" t="str">
        <f t="shared" si="152"/>
        <v/>
      </c>
      <c r="BW57" s="64">
        <f t="shared" si="153"/>
        <v>0</v>
      </c>
      <c r="BX57" s="65">
        <f t="shared" si="154"/>
        <v>0</v>
      </c>
      <c r="BY57" s="63" t="str">
        <f t="shared" si="155"/>
        <v/>
      </c>
      <c r="BZ57" s="64">
        <f t="shared" si="156"/>
        <v>0</v>
      </c>
      <c r="CA57" s="65">
        <f t="shared" si="157"/>
        <v>0</v>
      </c>
      <c r="CC57" s="63" t="str">
        <f t="shared" si="158"/>
        <v/>
      </c>
      <c r="CD57" s="64">
        <f t="shared" si="159"/>
        <v>0</v>
      </c>
      <c r="CE57" s="65">
        <f t="shared" si="160"/>
        <v>0</v>
      </c>
      <c r="CF57" s="63" t="str">
        <f t="shared" si="161"/>
        <v/>
      </c>
      <c r="CG57" s="64">
        <f t="shared" si="162"/>
        <v>0</v>
      </c>
      <c r="CH57" s="65">
        <f t="shared" si="163"/>
        <v>0</v>
      </c>
      <c r="CI57" s="63" t="str">
        <f t="shared" si="164"/>
        <v/>
      </c>
      <c r="CJ57" s="64">
        <f t="shared" si="165"/>
        <v>0</v>
      </c>
      <c r="CK57" s="65">
        <f t="shared" si="166"/>
        <v>0</v>
      </c>
      <c r="CL57" s="70"/>
      <c r="CM57" s="63" t="str">
        <f t="shared" si="167"/>
        <v/>
      </c>
      <c r="CN57" s="64">
        <f t="shared" si="168"/>
        <v>0</v>
      </c>
      <c r="CO57" s="65">
        <f t="shared" si="169"/>
        <v>0</v>
      </c>
      <c r="CP57" s="67" t="str">
        <f t="shared" si="170"/>
        <v/>
      </c>
      <c r="CQ57" s="64">
        <f t="shared" si="171"/>
        <v>0</v>
      </c>
      <c r="CR57" s="65">
        <f t="shared" si="172"/>
        <v>0</v>
      </c>
      <c r="CS57" s="68" t="str">
        <f t="shared" si="173"/>
        <v/>
      </c>
      <c r="CT57" s="64">
        <f t="shared" si="174"/>
        <v>0</v>
      </c>
      <c r="CU57" s="66">
        <f t="shared" si="175"/>
        <v>0</v>
      </c>
      <c r="CX57" s="63" t="str">
        <f t="shared" si="176"/>
        <v/>
      </c>
      <c r="CY57" s="64">
        <f t="shared" si="177"/>
        <v>0</v>
      </c>
      <c r="CZ57" s="65">
        <f t="shared" si="178"/>
        <v>0</v>
      </c>
      <c r="DA57" s="67" t="str">
        <f t="shared" si="179"/>
        <v/>
      </c>
      <c r="DB57" s="64">
        <f t="shared" si="180"/>
        <v>0</v>
      </c>
      <c r="DC57" s="65">
        <f t="shared" si="181"/>
        <v>0</v>
      </c>
      <c r="DD57" s="68" t="str">
        <f t="shared" si="182"/>
        <v/>
      </c>
      <c r="DE57" s="64">
        <f t="shared" si="183"/>
        <v>0</v>
      </c>
      <c r="DF57" s="66">
        <f t="shared" si="184"/>
        <v>0</v>
      </c>
      <c r="DH57" s="81" t="str">
        <f t="shared" si="185"/>
        <v/>
      </c>
      <c r="DI57" s="82">
        <f t="shared" si="186"/>
        <v>0</v>
      </c>
      <c r="DJ57" s="83">
        <f t="shared" si="187"/>
        <v>0</v>
      </c>
      <c r="DK57" s="84" t="str">
        <f t="shared" si="188"/>
        <v/>
      </c>
      <c r="DL57" s="82">
        <f t="shared" si="189"/>
        <v>0</v>
      </c>
      <c r="DM57" s="83">
        <f t="shared" si="190"/>
        <v>0</v>
      </c>
      <c r="DN57" s="85" t="str">
        <f t="shared" si="191"/>
        <v/>
      </c>
      <c r="DO57" s="82">
        <f t="shared" si="192"/>
        <v>0</v>
      </c>
      <c r="DP57" s="86">
        <f t="shared" si="193"/>
        <v>0</v>
      </c>
      <c r="DQ57" s="87"/>
      <c r="DR57" s="81" t="str">
        <f t="shared" si="194"/>
        <v/>
      </c>
      <c r="DS57" s="82">
        <f t="shared" si="195"/>
        <v>0</v>
      </c>
      <c r="DT57" s="83">
        <f t="shared" si="196"/>
        <v>0</v>
      </c>
      <c r="DU57" s="84" t="str">
        <f t="shared" si="197"/>
        <v/>
      </c>
      <c r="DV57" s="82">
        <f t="shared" si="198"/>
        <v>0</v>
      </c>
      <c r="DW57" s="83">
        <f t="shared" si="199"/>
        <v>0</v>
      </c>
      <c r="DX57" s="85" t="str">
        <f t="shared" si="200"/>
        <v/>
      </c>
      <c r="DY57" s="82">
        <f t="shared" si="201"/>
        <v>0</v>
      </c>
      <c r="DZ57" s="86">
        <f t="shared" si="202"/>
        <v>0</v>
      </c>
    </row>
    <row r="58" spans="1:130" x14ac:dyDescent="0.15">
      <c r="G58"/>
      <c r="I58" s="60"/>
      <c r="J58" s="89"/>
      <c r="AM58" s="92"/>
      <c r="AW58" s="92"/>
    </row>
    <row r="59" spans="1:130" x14ac:dyDescent="0.15">
      <c r="G59"/>
      <c r="I59" s="60"/>
      <c r="J59" s="89"/>
      <c r="AM59" s="92"/>
      <c r="AW59" s="92"/>
    </row>
    <row r="60" spans="1:130" x14ac:dyDescent="0.15">
      <c r="G60"/>
    </row>
    <row r="61" spans="1:130" x14ac:dyDescent="0.15">
      <c r="G61"/>
    </row>
    <row r="62" spans="1:130" x14ac:dyDescent="0.15">
      <c r="G62"/>
    </row>
    <row r="63" spans="1:130" x14ac:dyDescent="0.15">
      <c r="G63"/>
    </row>
    <row r="64" spans="1:130" x14ac:dyDescent="0.15">
      <c r="G64"/>
    </row>
    <row r="65" spans="7:7" x14ac:dyDescent="0.15">
      <c r="G65"/>
    </row>
    <row r="66" spans="7:7" x14ac:dyDescent="0.15">
      <c r="G66"/>
    </row>
    <row r="67" spans="7:7" x14ac:dyDescent="0.15">
      <c r="G67"/>
    </row>
    <row r="68" spans="7:7" x14ac:dyDescent="0.15">
      <c r="G68"/>
    </row>
    <row r="69" spans="7:7" x14ac:dyDescent="0.15">
      <c r="G69"/>
    </row>
    <row r="70" spans="7:7" x14ac:dyDescent="0.15">
      <c r="G70"/>
    </row>
    <row r="71" spans="7:7" x14ac:dyDescent="0.15">
      <c r="G71"/>
    </row>
    <row r="72" spans="7:7" x14ac:dyDescent="0.15">
      <c r="G72"/>
    </row>
    <row r="73" spans="7:7" x14ac:dyDescent="0.15">
      <c r="G73"/>
    </row>
    <row r="74" spans="7:7" x14ac:dyDescent="0.15">
      <c r="G74"/>
    </row>
    <row r="75" spans="7:7" x14ac:dyDescent="0.15">
      <c r="G75"/>
    </row>
    <row r="76" spans="7:7" x14ac:dyDescent="0.15">
      <c r="G76"/>
    </row>
    <row r="77" spans="7:7" x14ac:dyDescent="0.15">
      <c r="G77"/>
    </row>
    <row r="78" spans="7:7" x14ac:dyDescent="0.15">
      <c r="G78"/>
    </row>
    <row r="79" spans="7:7" x14ac:dyDescent="0.15">
      <c r="G79"/>
    </row>
    <row r="80" spans="7:7" x14ac:dyDescent="0.15">
      <c r="G80"/>
    </row>
    <row r="81" spans="7:7" x14ac:dyDescent="0.15">
      <c r="G81"/>
    </row>
    <row r="82" spans="7:7" x14ac:dyDescent="0.15">
      <c r="G82"/>
    </row>
    <row r="83" spans="7:7" x14ac:dyDescent="0.15">
      <c r="G83"/>
    </row>
    <row r="84" spans="7:7" x14ac:dyDescent="0.15">
      <c r="G84"/>
    </row>
    <row r="85" spans="7:7" x14ac:dyDescent="0.15">
      <c r="G85"/>
    </row>
    <row r="86" spans="7:7" x14ac:dyDescent="0.15">
      <c r="G86"/>
    </row>
    <row r="87" spans="7:7" x14ac:dyDescent="0.15">
      <c r="G87"/>
    </row>
    <row r="88" spans="7:7" x14ac:dyDescent="0.15">
      <c r="G88"/>
    </row>
    <row r="89" spans="7:7" x14ac:dyDescent="0.15">
      <c r="G89"/>
    </row>
    <row r="90" spans="7:7" x14ac:dyDescent="0.15">
      <c r="G90"/>
    </row>
    <row r="91" spans="7:7" x14ac:dyDescent="0.15">
      <c r="G91"/>
    </row>
    <row r="92" spans="7:7" x14ac:dyDescent="0.15">
      <c r="G92"/>
    </row>
    <row r="93" spans="7:7" x14ac:dyDescent="0.15">
      <c r="G93"/>
    </row>
    <row r="94" spans="7:7" x14ac:dyDescent="0.15">
      <c r="G94"/>
    </row>
    <row r="95" spans="7:7" x14ac:dyDescent="0.15">
      <c r="G95"/>
    </row>
    <row r="96" spans="7:7" x14ac:dyDescent="0.15">
      <c r="G96"/>
    </row>
    <row r="97" spans="7:7" x14ac:dyDescent="0.15">
      <c r="G97"/>
    </row>
    <row r="98" spans="7:7" x14ac:dyDescent="0.15">
      <c r="G98"/>
    </row>
    <row r="99" spans="7:7" x14ac:dyDescent="0.15">
      <c r="G99"/>
    </row>
  </sheetData>
  <autoFilter ref="A6:EA57" xr:uid="{00000000-0009-0000-0000-000000000000}">
    <sortState ref="A7:DZ57">
      <sortCondition ref="B6:B57"/>
    </sortState>
  </autoFilter>
  <mergeCells count="29">
    <mergeCell ref="DR5:DZ5"/>
    <mergeCell ref="BO5:BQ5"/>
    <mergeCell ref="BS5:CA5"/>
    <mergeCell ref="CC5:CK5"/>
    <mergeCell ref="CM5:CU5"/>
    <mergeCell ref="CX5:DF5"/>
    <mergeCell ref="DH5:DP5"/>
    <mergeCell ref="DH4:DP4"/>
    <mergeCell ref="DR4:DZ4"/>
    <mergeCell ref="K5:M5"/>
    <mergeCell ref="N5:P5"/>
    <mergeCell ref="Q5:R5"/>
    <mergeCell ref="T5:Y5"/>
    <mergeCell ref="AH5:AP5"/>
    <mergeCell ref="AR5:AZ5"/>
    <mergeCell ref="BB5:BJ5"/>
    <mergeCell ref="BK5:BM5"/>
    <mergeCell ref="BK4:BM4"/>
    <mergeCell ref="BO4:BQ4"/>
    <mergeCell ref="BS4:CA4"/>
    <mergeCell ref="CC4:CK4"/>
    <mergeCell ref="CM4:CU4"/>
    <mergeCell ref="CX4:DF4"/>
    <mergeCell ref="E1:F1"/>
    <mergeCell ref="E3:F3"/>
    <mergeCell ref="E4:F4"/>
    <mergeCell ref="AH4:AP4"/>
    <mergeCell ref="AR4:AZ4"/>
    <mergeCell ref="BB4:BJ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U16 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Belliveau</dc:creator>
  <cp:lastModifiedBy>Éric Belliveau</cp:lastModifiedBy>
  <dcterms:created xsi:type="dcterms:W3CDTF">2018-03-12T16:51:01Z</dcterms:created>
  <dcterms:modified xsi:type="dcterms:W3CDTF">2018-03-12T16:52:57Z</dcterms:modified>
</cp:coreProperties>
</file>